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Dataspectrum_2022\"/>
    </mc:Choice>
  </mc:AlternateContent>
  <xr:revisionPtr revIDLastSave="0" documentId="13_ncr:1_{EA1DEA4F-24E6-4EEF-86B4-37188D148846}" xr6:coauthVersionLast="47" xr6:coauthVersionMax="47" xr10:uidLastSave="{00000000-0000-0000-0000-000000000000}"/>
  <bookViews>
    <workbookView xWindow="-108" yWindow="-108" windowWidth="23256" windowHeight="12576" tabRatio="809" xr2:uid="{00000000-000D-0000-FFFF-FFFF00000000}"/>
  </bookViews>
  <sheets>
    <sheet name="_" sheetId="229" r:id="rId1"/>
    <sheet name="Dashboard" sheetId="187" r:id="rId2"/>
    <sheet name="Data" sheetId="225" r:id="rId3"/>
    <sheet name="Číselník" sheetId="226" r:id="rId4"/>
    <sheet name="Data pro graf" sheetId="228" r:id="rId5"/>
  </sheets>
  <externalReferences>
    <externalReference r:id="rId6"/>
    <externalReference r:id="rId7"/>
    <externalReference r:id="rId8"/>
    <externalReference r:id="rId9"/>
  </externalReferences>
  <definedNames>
    <definedName name="AvgSales">[1]Years!$C$39:INDEX([1]Years!$A$39:$IV$39,MATCH(9E+307,[1]Years!$A$39:$IV$39))</definedName>
    <definedName name="cell1">[1]atomizace_vzorců!$A$1</definedName>
    <definedName name="cell2">[1]atomizace_vzorců!$B$1</definedName>
    <definedName name="cell3">[1]atomizace_vzorců!$C$1</definedName>
    <definedName name="cena">#REF!</definedName>
    <definedName name="CumRange">[1]ProbLookup!$C$2:$C$11</definedName>
    <definedName name="DATA">[1]Years!$C$38:INDEX([1]Years!$A$38:$IV$38,MATCH(9E+307,[1]Years!$A$39:$IV$39))</definedName>
    <definedName name="DATAD">'[1]Years(2)'!$C$31:$AX$31</definedName>
    <definedName name="dati">[1]percentile!$A$2:$A$100</definedName>
    <definedName name="dati_ordinati">[1]percentile!$B$2:$B$100</definedName>
    <definedName name="FreqRange">[1]ProbLookup!$B$2:$B$11</definedName>
    <definedName name="HodnotyGraf">[3]Cv15!$C$1:INDEX([3]Cv15!$C:$C,COUNTA([3]Cv15!$C:$C),1)</definedName>
    <definedName name="Klient">[4]List1!$B$5:$B$18</definedName>
    <definedName name="kod_zbozi">#REF!</definedName>
    <definedName name="MěsíceGraf">[3]Cv15!$B$1:INDEX([3]Cv15!$B:$B,COUNTA([3]Cv15!$B:$B),1)</definedName>
    <definedName name="MěsíceSeznam">[3]Cv08!$C$1:INDEX([3]Cv08!$C:$C,COUNTA([3]Cv08!$C:$C))</definedName>
    <definedName name="myOverwritePosition">Číselník!$C$7</definedName>
    <definedName name="myStartPosition">Číselník!$C$4</definedName>
    <definedName name="NameRange">[1]ProbLookup!$A$2:$A$11</definedName>
    <definedName name="Návštěva">[4]List1!$C$5:$C$18</definedName>
    <definedName name="obchod">[1]součet!$B$2:$C$8</definedName>
    <definedName name="objednatel_udaje">#REF!</definedName>
    <definedName name="pismena">[1]zdroj!$B$2:INDEX([1]zdroj!$B$2:$B$16,MATCH("*",[1]zdroj!$B$2:$B$16,-1))</definedName>
    <definedName name="popis">#REF!</definedName>
    <definedName name="rng">[1]hledat!$G$15:$O$15</definedName>
    <definedName name="soucet">[1]součet!$C$9</definedName>
    <definedName name="vyrobci">#REF!</definedName>
    <definedName name="Буквы">INDEX([1]Исх!$A$1:$A$65536,ROW([1]Исх!$A$1)+1):INDEX([1]Исх!$A$1:$A$65536,MATCH("*",[1]Исх!$A$1:$A$65536,-1))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87" l="1"/>
  <c r="K5" i="228"/>
  <c r="K6" i="228" s="1"/>
  <c r="L6" i="228" s="1"/>
  <c r="G5" i="228"/>
  <c r="G6" i="228" s="1"/>
  <c r="B198" i="228"/>
  <c r="D198" i="228"/>
  <c r="B197" i="228"/>
  <c r="D197" i="228"/>
  <c r="B196" i="228"/>
  <c r="D196" i="228"/>
  <c r="B195" i="228"/>
  <c r="D195" i="228"/>
  <c r="B194" i="228"/>
  <c r="D194" i="228"/>
  <c r="B193" i="228"/>
  <c r="D193" i="228"/>
  <c r="B192" i="228"/>
  <c r="D192" i="228"/>
  <c r="B191" i="228"/>
  <c r="D191" i="228"/>
  <c r="B190" i="228"/>
  <c r="D190" i="228"/>
  <c r="B189" i="228"/>
  <c r="D189" i="228"/>
  <c r="B188" i="228"/>
  <c r="D188" i="228"/>
  <c r="B187" i="228"/>
  <c r="D187" i="228"/>
  <c r="B186" i="228"/>
  <c r="D186" i="228"/>
  <c r="B185" i="228"/>
  <c r="D185" i="228"/>
  <c r="B184" i="228"/>
  <c r="D184" i="228"/>
  <c r="B183" i="228"/>
  <c r="D183" i="228"/>
  <c r="B182" i="228"/>
  <c r="D182" i="228"/>
  <c r="B181" i="228"/>
  <c r="D181" i="228"/>
  <c r="B180" i="228"/>
  <c r="D180" i="228"/>
  <c r="B179" i="228"/>
  <c r="D179" i="228"/>
  <c r="B178" i="228"/>
  <c r="D178" i="228"/>
  <c r="B177" i="228"/>
  <c r="D177" i="228"/>
  <c r="B176" i="228"/>
  <c r="D176" i="228"/>
  <c r="B175" i="228"/>
  <c r="D175" i="228"/>
  <c r="B174" i="228"/>
  <c r="D174" i="228"/>
  <c r="B173" i="228"/>
  <c r="D173" i="228"/>
  <c r="B172" i="228"/>
  <c r="D172" i="228"/>
  <c r="B171" i="228"/>
  <c r="D171" i="228"/>
  <c r="B170" i="228"/>
  <c r="D170" i="228"/>
  <c r="B169" i="228"/>
  <c r="D169" i="228"/>
  <c r="B168" i="228"/>
  <c r="D168" i="228"/>
  <c r="B167" i="228"/>
  <c r="D167" i="228"/>
  <c r="B166" i="228"/>
  <c r="D166" i="228"/>
  <c r="B165" i="228"/>
  <c r="D165" i="228"/>
  <c r="B164" i="228"/>
  <c r="D164" i="228"/>
  <c r="B163" i="228"/>
  <c r="D163" i="228"/>
  <c r="B162" i="228"/>
  <c r="D162" i="228"/>
  <c r="B161" i="228"/>
  <c r="D161" i="228"/>
  <c r="B160" i="228"/>
  <c r="D160" i="228"/>
  <c r="B159" i="228"/>
  <c r="D159" i="228"/>
  <c r="B158" i="228"/>
  <c r="D158" i="228"/>
  <c r="B157" i="228"/>
  <c r="D157" i="228"/>
  <c r="B156" i="228"/>
  <c r="D156" i="228"/>
  <c r="B155" i="228"/>
  <c r="D155" i="228"/>
  <c r="B154" i="228"/>
  <c r="D154" i="228"/>
  <c r="B153" i="228"/>
  <c r="D153" i="228"/>
  <c r="B152" i="228"/>
  <c r="D152" i="228"/>
  <c r="B151" i="228"/>
  <c r="D151" i="228"/>
  <c r="B150" i="228"/>
  <c r="D150" i="228"/>
  <c r="B149" i="228"/>
  <c r="D149" i="228"/>
  <c r="B148" i="228"/>
  <c r="D148" i="228"/>
  <c r="B147" i="228"/>
  <c r="D147" i="228"/>
  <c r="B146" i="228"/>
  <c r="D146" i="228"/>
  <c r="B145" i="228"/>
  <c r="D145" i="228"/>
  <c r="B144" i="228"/>
  <c r="D144" i="228"/>
  <c r="B143" i="228"/>
  <c r="D143" i="228"/>
  <c r="B142" i="228"/>
  <c r="D142" i="228"/>
  <c r="B141" i="228"/>
  <c r="D141" i="228"/>
  <c r="B140" i="228"/>
  <c r="D140" i="228"/>
  <c r="B139" i="228"/>
  <c r="D139" i="228"/>
  <c r="B138" i="228"/>
  <c r="D138" i="228"/>
  <c r="B137" i="228"/>
  <c r="D137" i="228"/>
  <c r="B136" i="228"/>
  <c r="D136" i="228"/>
  <c r="E136" i="228"/>
  <c r="B135" i="228"/>
  <c r="D135" i="228"/>
  <c r="B134" i="228"/>
  <c r="D134" i="228"/>
  <c r="B133" i="228"/>
  <c r="D133" i="228"/>
  <c r="B132" i="228"/>
  <c r="D132" i="228"/>
  <c r="B131" i="228"/>
  <c r="D131" i="228"/>
  <c r="B130" i="228"/>
  <c r="D130" i="228"/>
  <c r="B129" i="228"/>
  <c r="D129" i="228"/>
  <c r="B128" i="228"/>
  <c r="D128" i="228"/>
  <c r="E128" i="228"/>
  <c r="B127" i="228"/>
  <c r="D127" i="228"/>
  <c r="B126" i="228"/>
  <c r="D126" i="228"/>
  <c r="B125" i="228"/>
  <c r="D125" i="228"/>
  <c r="B124" i="228"/>
  <c r="D124" i="228"/>
  <c r="E124" i="228"/>
  <c r="B123" i="228"/>
  <c r="D123" i="228"/>
  <c r="B122" i="228"/>
  <c r="D122" i="228"/>
  <c r="B121" i="228"/>
  <c r="D121" i="228"/>
  <c r="B120" i="228"/>
  <c r="D120" i="228"/>
  <c r="E120" i="228"/>
  <c r="B119" i="228"/>
  <c r="D119" i="228"/>
  <c r="B118" i="228"/>
  <c r="D118" i="228"/>
  <c r="B117" i="228"/>
  <c r="D117" i="228"/>
  <c r="B116" i="228"/>
  <c r="D116" i="228"/>
  <c r="E116" i="228"/>
  <c r="B115" i="228"/>
  <c r="D115" i="228"/>
  <c r="B114" i="228"/>
  <c r="D114" i="228"/>
  <c r="B113" i="228"/>
  <c r="D113" i="228"/>
  <c r="B112" i="228"/>
  <c r="D112" i="228"/>
  <c r="E112" i="228"/>
  <c r="B111" i="228"/>
  <c r="D111" i="228"/>
  <c r="B110" i="228"/>
  <c r="D110" i="228"/>
  <c r="B109" i="228"/>
  <c r="D109" i="228"/>
  <c r="B108" i="228"/>
  <c r="D108" i="228"/>
  <c r="E108" i="228"/>
  <c r="B107" i="228"/>
  <c r="D107" i="228"/>
  <c r="B106" i="228"/>
  <c r="D106" i="228"/>
  <c r="B105" i="228"/>
  <c r="D105" i="228"/>
  <c r="B104" i="228"/>
  <c r="D104" i="228"/>
  <c r="E104" i="228"/>
  <c r="B103" i="228"/>
  <c r="D103" i="228"/>
  <c r="B102" i="228"/>
  <c r="D102" i="228"/>
  <c r="B101" i="228"/>
  <c r="D101" i="228"/>
  <c r="B100" i="228"/>
  <c r="D100" i="228"/>
  <c r="E100" i="228"/>
  <c r="B99" i="228"/>
  <c r="D99" i="228"/>
  <c r="B98" i="228"/>
  <c r="D98" i="228"/>
  <c r="B97" i="228"/>
  <c r="D97" i="228"/>
  <c r="B96" i="228"/>
  <c r="D96" i="228"/>
  <c r="E96" i="228"/>
  <c r="B95" i="228"/>
  <c r="D95" i="228"/>
  <c r="B94" i="228"/>
  <c r="D94" i="228"/>
  <c r="B93" i="228"/>
  <c r="D93" i="228"/>
  <c r="B92" i="228"/>
  <c r="D92" i="228"/>
  <c r="E92" i="228"/>
  <c r="B91" i="228"/>
  <c r="D91" i="228"/>
  <c r="B90" i="228"/>
  <c r="D90" i="228"/>
  <c r="B89" i="228"/>
  <c r="D89" i="228"/>
  <c r="B88" i="228"/>
  <c r="D88" i="228"/>
  <c r="E88" i="228"/>
  <c r="B87" i="228"/>
  <c r="D87" i="228"/>
  <c r="B86" i="228"/>
  <c r="D86" i="228"/>
  <c r="B85" i="228"/>
  <c r="D85" i="228"/>
  <c r="B84" i="228"/>
  <c r="D84" i="228"/>
  <c r="E84" i="228"/>
  <c r="B83" i="228"/>
  <c r="D83" i="228"/>
  <c r="B82" i="228"/>
  <c r="D82" i="228"/>
  <c r="B81" i="228"/>
  <c r="D81" i="228"/>
  <c r="B80" i="228"/>
  <c r="D80" i="228"/>
  <c r="E80" i="228"/>
  <c r="B79" i="228"/>
  <c r="D79" i="228"/>
  <c r="E79" i="228"/>
  <c r="B78" i="228"/>
  <c r="D78" i="228"/>
  <c r="B77" i="228"/>
  <c r="D77" i="228"/>
  <c r="B76" i="228"/>
  <c r="D76" i="228"/>
  <c r="E76" i="228"/>
  <c r="B75" i="228"/>
  <c r="D75" i="228"/>
  <c r="B74" i="228"/>
  <c r="D74" i="228"/>
  <c r="E74" i="228"/>
  <c r="B73" i="228"/>
  <c r="D73" i="228"/>
  <c r="E73" i="228"/>
  <c r="B72" i="228"/>
  <c r="D72" i="228"/>
  <c r="B71" i="228"/>
  <c r="D71" i="228"/>
  <c r="B70" i="228"/>
  <c r="D70" i="228"/>
  <c r="E70" i="228"/>
  <c r="B69" i="228"/>
  <c r="D69" i="228"/>
  <c r="E69" i="228"/>
  <c r="B68" i="228"/>
  <c r="D68" i="228"/>
  <c r="B67" i="228"/>
  <c r="D67" i="228"/>
  <c r="B66" i="228"/>
  <c r="D66" i="228"/>
  <c r="E66" i="228"/>
  <c r="B65" i="228"/>
  <c r="D65" i="228"/>
  <c r="E65" i="228"/>
  <c r="B64" i="228"/>
  <c r="D64" i="228"/>
  <c r="B63" i="228"/>
  <c r="D63" i="228"/>
  <c r="B62" i="228"/>
  <c r="D62" i="228"/>
  <c r="E62" i="228"/>
  <c r="B61" i="228"/>
  <c r="D61" i="228"/>
  <c r="E61" i="228"/>
  <c r="B60" i="228"/>
  <c r="D60" i="228"/>
  <c r="B59" i="228"/>
  <c r="D59" i="228"/>
  <c r="B58" i="228"/>
  <c r="D58" i="228"/>
  <c r="E58" i="228"/>
  <c r="B57" i="228"/>
  <c r="D57" i="228"/>
  <c r="E57" i="228"/>
  <c r="B56" i="228"/>
  <c r="D56" i="228"/>
  <c r="B55" i="228"/>
  <c r="D55" i="228"/>
  <c r="B54" i="228"/>
  <c r="D54" i="228"/>
  <c r="E54" i="228"/>
  <c r="B53" i="228"/>
  <c r="D53" i="228"/>
  <c r="E53" i="228"/>
  <c r="B52" i="228"/>
  <c r="D52" i="228"/>
  <c r="B51" i="228"/>
  <c r="D51" i="228"/>
  <c r="B50" i="228"/>
  <c r="D50" i="228"/>
  <c r="E50" i="228"/>
  <c r="B49" i="228"/>
  <c r="D49" i="228"/>
  <c r="E49" i="228"/>
  <c r="B48" i="228"/>
  <c r="D48" i="228"/>
  <c r="B47" i="228"/>
  <c r="D47" i="228"/>
  <c r="B46" i="228"/>
  <c r="D46" i="228"/>
  <c r="E46" i="228"/>
  <c r="B45" i="228"/>
  <c r="D45" i="228"/>
  <c r="E45" i="228"/>
  <c r="B44" i="228"/>
  <c r="D44" i="228"/>
  <c r="B43" i="228"/>
  <c r="D43" i="228"/>
  <c r="B42" i="228"/>
  <c r="D42" i="228"/>
  <c r="E42" i="228"/>
  <c r="B41" i="228"/>
  <c r="D41" i="228"/>
  <c r="E41" i="228"/>
  <c r="B40" i="228"/>
  <c r="D40" i="228"/>
  <c r="B39" i="228"/>
  <c r="D39" i="228"/>
  <c r="B38" i="228"/>
  <c r="D38" i="228"/>
  <c r="E38" i="228"/>
  <c r="B37" i="228"/>
  <c r="D37" i="228"/>
  <c r="E37" i="228"/>
  <c r="B36" i="228"/>
  <c r="D36" i="228"/>
  <c r="B35" i="228"/>
  <c r="D35" i="228"/>
  <c r="B34" i="228"/>
  <c r="D34" i="228"/>
  <c r="E34" i="228"/>
  <c r="B33" i="228"/>
  <c r="D33" i="228"/>
  <c r="E33" i="228"/>
  <c r="B32" i="228"/>
  <c r="D32" i="228"/>
  <c r="B31" i="228"/>
  <c r="D31" i="228"/>
  <c r="E31" i="228"/>
  <c r="B30" i="228"/>
  <c r="D30" i="228"/>
  <c r="E30" i="228"/>
  <c r="B29" i="228"/>
  <c r="D29" i="228"/>
  <c r="E29" i="228"/>
  <c r="B28" i="228"/>
  <c r="D28" i="228"/>
  <c r="B27" i="228"/>
  <c r="D27" i="228"/>
  <c r="B26" i="228"/>
  <c r="D26" i="228"/>
  <c r="E26" i="228"/>
  <c r="B25" i="228"/>
  <c r="D25" i="228"/>
  <c r="E25" i="228"/>
  <c r="B24" i="228"/>
  <c r="D24" i="228"/>
  <c r="E24" i="228"/>
  <c r="B23" i="228"/>
  <c r="D23" i="228"/>
  <c r="E23" i="228"/>
  <c r="B22" i="228"/>
  <c r="D22" i="228"/>
  <c r="B21" i="228"/>
  <c r="D21" i="228"/>
  <c r="E21" i="228"/>
  <c r="B20" i="228"/>
  <c r="D20" i="228"/>
  <c r="E20" i="228"/>
  <c r="B19" i="228"/>
  <c r="D19" i="228"/>
  <c r="B18" i="228"/>
  <c r="D18" i="228"/>
  <c r="B17" i="228"/>
  <c r="D17" i="228"/>
  <c r="E17" i="228"/>
  <c r="B16" i="228"/>
  <c r="D16" i="228"/>
  <c r="E16" i="228"/>
  <c r="B15" i="228"/>
  <c r="D15" i="228"/>
  <c r="E15" i="228"/>
  <c r="B14" i="228"/>
  <c r="D14" i="228"/>
  <c r="B13" i="228"/>
  <c r="D13" i="228"/>
  <c r="E13" i="228"/>
  <c r="B12" i="228"/>
  <c r="D12" i="228"/>
  <c r="E12" i="228"/>
  <c r="B11" i="228"/>
  <c r="D11" i="228"/>
  <c r="B10" i="228"/>
  <c r="D10" i="228"/>
  <c r="B9" i="228"/>
  <c r="D9" i="228"/>
  <c r="E9" i="228"/>
  <c r="B8" i="228"/>
  <c r="D8" i="228"/>
  <c r="E8" i="228"/>
  <c r="B7" i="228"/>
  <c r="D7" i="228"/>
  <c r="E7" i="228"/>
  <c r="B6" i="228"/>
  <c r="D6" i="228"/>
  <c r="B5" i="228"/>
  <c r="D5" i="228"/>
  <c r="E28" i="228"/>
  <c r="E32" i="228"/>
  <c r="E40" i="228"/>
  <c r="E48" i="228"/>
  <c r="E56" i="228"/>
  <c r="E64" i="228"/>
  <c r="E72" i="228"/>
  <c r="E10" i="228"/>
  <c r="E18" i="228"/>
  <c r="E5" i="228"/>
  <c r="E11" i="228"/>
  <c r="E19" i="228"/>
  <c r="E27" i="228"/>
  <c r="E35" i="228"/>
  <c r="E43" i="228"/>
  <c r="E51" i="228"/>
  <c r="E59" i="228"/>
  <c r="E67" i="228"/>
  <c r="E75" i="228"/>
  <c r="E78" i="228"/>
  <c r="E86" i="228"/>
  <c r="E94" i="228"/>
  <c r="E102" i="228"/>
  <c r="E110" i="228"/>
  <c r="E118" i="228"/>
  <c r="E126" i="228"/>
  <c r="E132" i="228"/>
  <c r="E134" i="228"/>
  <c r="E140" i="228"/>
  <c r="E142" i="228"/>
  <c r="E144" i="228"/>
  <c r="E148" i="228"/>
  <c r="E150" i="228"/>
  <c r="E152" i="228"/>
  <c r="E156" i="228"/>
  <c r="E158" i="228"/>
  <c r="E160" i="228"/>
  <c r="E164" i="228"/>
  <c r="E166" i="228"/>
  <c r="E168" i="228"/>
  <c r="E172" i="228"/>
  <c r="E174" i="228"/>
  <c r="E176" i="228"/>
  <c r="E180" i="228"/>
  <c r="E182" i="228"/>
  <c r="E184" i="228"/>
  <c r="E188" i="228"/>
  <c r="E190" i="228"/>
  <c r="E192" i="228"/>
  <c r="E196" i="228"/>
  <c r="E198" i="228"/>
  <c r="C6" i="228"/>
  <c r="C8" i="228"/>
  <c r="C10" i="228"/>
  <c r="C12" i="228"/>
  <c r="C14" i="228"/>
  <c r="C16" i="228"/>
  <c r="C18" i="228"/>
  <c r="C20" i="228"/>
  <c r="C22" i="228"/>
  <c r="C24" i="228"/>
  <c r="C26" i="228"/>
  <c r="C28" i="228"/>
  <c r="C30" i="228"/>
  <c r="C32" i="228"/>
  <c r="C34" i="228"/>
  <c r="C36" i="228"/>
  <c r="C38" i="228"/>
  <c r="C40" i="228"/>
  <c r="C42" i="228"/>
  <c r="C44" i="228"/>
  <c r="C46" i="228"/>
  <c r="C48" i="228"/>
  <c r="C50" i="228"/>
  <c r="C52" i="228"/>
  <c r="C54" i="228"/>
  <c r="C56" i="228"/>
  <c r="C58" i="228"/>
  <c r="C60" i="228"/>
  <c r="C62" i="228"/>
  <c r="C64" i="228"/>
  <c r="C66" i="228"/>
  <c r="C68" i="228"/>
  <c r="C70" i="228"/>
  <c r="C72" i="228"/>
  <c r="C74" i="228"/>
  <c r="C76" i="228"/>
  <c r="C78" i="228"/>
  <c r="C80" i="228"/>
  <c r="C82" i="228"/>
  <c r="C84" i="228"/>
  <c r="C86" i="228"/>
  <c r="C88" i="228"/>
  <c r="C90" i="228"/>
  <c r="C92" i="228"/>
  <c r="C94" i="228"/>
  <c r="C96" i="228"/>
  <c r="C98" i="228"/>
  <c r="C100" i="228"/>
  <c r="C102" i="228"/>
  <c r="C104" i="228"/>
  <c r="C106" i="228"/>
  <c r="C108" i="228"/>
  <c r="C110" i="228"/>
  <c r="C112" i="228"/>
  <c r="C114" i="228"/>
  <c r="C116" i="228"/>
  <c r="C118" i="228"/>
  <c r="C120" i="228"/>
  <c r="C122" i="228"/>
  <c r="C124" i="228"/>
  <c r="C126" i="228"/>
  <c r="C128" i="228"/>
  <c r="C130" i="228"/>
  <c r="C132" i="228"/>
  <c r="C134" i="228"/>
  <c r="C136" i="228"/>
  <c r="C138" i="228"/>
  <c r="C140" i="228"/>
  <c r="C142" i="228"/>
  <c r="C144" i="228"/>
  <c r="C146" i="228"/>
  <c r="C148" i="228"/>
  <c r="C150" i="228"/>
  <c r="C152" i="228"/>
  <c r="C154" i="228"/>
  <c r="C156" i="228"/>
  <c r="C158" i="228"/>
  <c r="C160" i="228"/>
  <c r="C162" i="228"/>
  <c r="C164" i="228"/>
  <c r="C166" i="228"/>
  <c r="C168" i="228"/>
  <c r="C170" i="228"/>
  <c r="C172" i="228"/>
  <c r="C174" i="228"/>
  <c r="C176" i="228"/>
  <c r="C178" i="228"/>
  <c r="C180" i="228"/>
  <c r="C182" i="228"/>
  <c r="C184" i="228"/>
  <c r="C186" i="228"/>
  <c r="C188" i="228"/>
  <c r="C190" i="228"/>
  <c r="C192" i="228"/>
  <c r="C194" i="228"/>
  <c r="C196" i="228"/>
  <c r="C198" i="228"/>
  <c r="E77" i="228"/>
  <c r="E81" i="228"/>
  <c r="E83" i="228"/>
  <c r="E87" i="228"/>
  <c r="E89" i="228"/>
  <c r="E91" i="228"/>
  <c r="E93" i="228"/>
  <c r="E95" i="228"/>
  <c r="E97" i="228"/>
  <c r="E99" i="228"/>
  <c r="E101" i="228"/>
  <c r="E103" i="228"/>
  <c r="E105" i="228"/>
  <c r="E107" i="228"/>
  <c r="E109" i="228"/>
  <c r="E111" i="228"/>
  <c r="E113" i="228"/>
  <c r="E115" i="228"/>
  <c r="E117" i="228"/>
  <c r="E119" i="228"/>
  <c r="E121" i="228"/>
  <c r="E123" i="228"/>
  <c r="E125" i="228"/>
  <c r="E127" i="228"/>
  <c r="E129" i="228"/>
  <c r="E131" i="228"/>
  <c r="E133" i="228"/>
  <c r="E135" i="228"/>
  <c r="E137" i="228"/>
  <c r="E139" i="228"/>
  <c r="E141" i="228"/>
  <c r="E143" i="228"/>
  <c r="E145" i="228"/>
  <c r="E147" i="228"/>
  <c r="E149" i="228"/>
  <c r="E151" i="228"/>
  <c r="E153" i="228"/>
  <c r="E155" i="228"/>
  <c r="E157" i="228"/>
  <c r="E159" i="228"/>
  <c r="E161" i="228"/>
  <c r="E163" i="228"/>
  <c r="E165" i="228"/>
  <c r="E167" i="228"/>
  <c r="E169" i="228"/>
  <c r="E171" i="228"/>
  <c r="E173" i="228"/>
  <c r="E175" i="228"/>
  <c r="E177" i="228"/>
  <c r="E179" i="228"/>
  <c r="E181" i="228"/>
  <c r="E183" i="228"/>
  <c r="E185" i="228"/>
  <c r="E187" i="228"/>
  <c r="E189" i="228"/>
  <c r="E191" i="228"/>
  <c r="E193" i="228"/>
  <c r="E195" i="228"/>
  <c r="E197" i="228"/>
  <c r="C5" i="228"/>
  <c r="C7" i="228"/>
  <c r="C9" i="228"/>
  <c r="C11" i="228"/>
  <c r="C13" i="228"/>
  <c r="C15" i="228"/>
  <c r="C17" i="228"/>
  <c r="C19" i="228"/>
  <c r="C21" i="228"/>
  <c r="C23" i="228"/>
  <c r="C25" i="228"/>
  <c r="C27" i="228"/>
  <c r="C29" i="228"/>
  <c r="C31" i="228"/>
  <c r="C33" i="228"/>
  <c r="C35" i="228"/>
  <c r="C37" i="228"/>
  <c r="C39" i="228"/>
  <c r="C41" i="228"/>
  <c r="C43" i="228"/>
  <c r="C45" i="228"/>
  <c r="C47" i="228"/>
  <c r="C49" i="228"/>
  <c r="C51" i="228"/>
  <c r="C53" i="228"/>
  <c r="C55" i="228"/>
  <c r="C57" i="228"/>
  <c r="C59" i="228"/>
  <c r="C61" i="228"/>
  <c r="C63" i="228"/>
  <c r="C65" i="228"/>
  <c r="C67" i="228"/>
  <c r="C69" i="228"/>
  <c r="C71" i="228"/>
  <c r="C73" i="228"/>
  <c r="C75" i="228"/>
  <c r="C77" i="228"/>
  <c r="C79" i="228"/>
  <c r="C81" i="228"/>
  <c r="C83" i="228"/>
  <c r="C85" i="228"/>
  <c r="C87" i="228"/>
  <c r="C89" i="228"/>
  <c r="C91" i="228"/>
  <c r="C93" i="228"/>
  <c r="C95" i="228"/>
  <c r="C97" i="228"/>
  <c r="C99" i="228"/>
  <c r="C101" i="228"/>
  <c r="C103" i="228"/>
  <c r="C105" i="228"/>
  <c r="C107" i="228"/>
  <c r="C109" i="228"/>
  <c r="C111" i="228"/>
  <c r="C113" i="228"/>
  <c r="C115" i="228"/>
  <c r="C117" i="228"/>
  <c r="C119" i="228"/>
  <c r="C121" i="228"/>
  <c r="C123" i="228"/>
  <c r="C125" i="228"/>
  <c r="C127" i="228"/>
  <c r="C129" i="228"/>
  <c r="C131" i="228"/>
  <c r="C133" i="228"/>
  <c r="C135" i="228"/>
  <c r="C137" i="228"/>
  <c r="C139" i="228"/>
  <c r="C141" i="228"/>
  <c r="C143" i="228"/>
  <c r="C145" i="228"/>
  <c r="C147" i="228"/>
  <c r="C149" i="228"/>
  <c r="C151" i="228"/>
  <c r="C153" i="228"/>
  <c r="C155" i="228"/>
  <c r="C157" i="228"/>
  <c r="C159" i="228"/>
  <c r="C161" i="228"/>
  <c r="C163" i="228"/>
  <c r="C165" i="228"/>
  <c r="C167" i="228"/>
  <c r="C169" i="228"/>
  <c r="C171" i="228"/>
  <c r="C173" i="228"/>
  <c r="C175" i="228"/>
  <c r="C177" i="228"/>
  <c r="C179" i="228"/>
  <c r="C181" i="228"/>
  <c r="C183" i="228"/>
  <c r="C185" i="228"/>
  <c r="C187" i="228"/>
  <c r="C189" i="228"/>
  <c r="C191" i="228"/>
  <c r="C193" i="228"/>
  <c r="C195" i="228"/>
  <c r="C197" i="228"/>
  <c r="B5" i="225"/>
  <c r="B6" i="225"/>
  <c r="B7" i="225" s="1"/>
  <c r="B8" i="225" s="1"/>
  <c r="B9" i="225" s="1"/>
  <c r="B10" i="225" s="1"/>
  <c r="B11" i="225" s="1"/>
  <c r="B12" i="225" s="1"/>
  <c r="B13" i="225" s="1"/>
  <c r="B14" i="225" s="1"/>
  <c r="B15" i="225" s="1"/>
  <c r="B16" i="225" s="1"/>
  <c r="B17" i="225" s="1"/>
  <c r="B18" i="225" s="1"/>
  <c r="B19" i="225" s="1"/>
  <c r="B20" i="225" s="1"/>
  <c r="B21" i="225" s="1"/>
  <c r="B22" i="225" s="1"/>
  <c r="B23" i="225" s="1"/>
  <c r="B24" i="225" s="1"/>
  <c r="B25" i="225" s="1"/>
  <c r="B26" i="225" s="1"/>
  <c r="B27" i="225" s="1"/>
  <c r="B28" i="225" s="1"/>
  <c r="B29" i="225" s="1"/>
  <c r="B30" i="225" s="1"/>
  <c r="B31" i="225" s="1"/>
  <c r="B32" i="225" s="1"/>
  <c r="B33" i="225" s="1"/>
  <c r="B34" i="225" s="1"/>
  <c r="B35" i="225" s="1"/>
  <c r="B36" i="225" s="1"/>
  <c r="B37" i="225" s="1"/>
  <c r="B38" i="225" s="1"/>
  <c r="B39" i="225" s="1"/>
  <c r="B40" i="225" s="1"/>
  <c r="B41" i="225" s="1"/>
  <c r="B42" i="225" s="1"/>
  <c r="B43" i="225" s="1"/>
  <c r="B44" i="225" s="1"/>
  <c r="B45" i="225" s="1"/>
  <c r="B46" i="225" s="1"/>
  <c r="B47" i="225" s="1"/>
  <c r="B48" i="225" s="1"/>
  <c r="B49" i="225" s="1"/>
  <c r="B50" i="225" s="1"/>
  <c r="B51" i="225" s="1"/>
  <c r="B52" i="225" s="1"/>
  <c r="B53" i="225" s="1"/>
  <c r="B54" i="225" s="1"/>
  <c r="B55" i="225" s="1"/>
  <c r="B56" i="225" s="1"/>
  <c r="B57" i="225" s="1"/>
  <c r="B58" i="225" s="1"/>
  <c r="B59" i="225" s="1"/>
  <c r="B60" i="225" s="1"/>
  <c r="B61" i="225" s="1"/>
  <c r="B62" i="225" s="1"/>
  <c r="B63" i="225" s="1"/>
  <c r="B64" i="225" s="1"/>
  <c r="B65" i="225" s="1"/>
  <c r="B66" i="225" s="1"/>
  <c r="B67" i="225" s="1"/>
  <c r="B68" i="225" s="1"/>
  <c r="B69" i="225" s="1"/>
  <c r="B70" i="225" s="1"/>
  <c r="B71" i="225" s="1"/>
  <c r="B72" i="225" s="1"/>
  <c r="B73" i="225" s="1"/>
  <c r="B74" i="225" s="1"/>
  <c r="B75" i="225" s="1"/>
  <c r="B76" i="225" s="1"/>
  <c r="B77" i="225" s="1"/>
  <c r="B78" i="225" s="1"/>
  <c r="B79" i="225" s="1"/>
  <c r="B80" i="225" s="1"/>
  <c r="B81" i="225" s="1"/>
  <c r="B82" i="225" s="1"/>
  <c r="B83" i="225" s="1"/>
  <c r="B84" i="225" s="1"/>
  <c r="B85" i="225" s="1"/>
  <c r="B86" i="225" s="1"/>
  <c r="B87" i="225" s="1"/>
  <c r="B88" i="225" s="1"/>
  <c r="B89" i="225" s="1"/>
  <c r="B90" i="225" s="1"/>
  <c r="B91" i="225" s="1"/>
  <c r="B92" i="225" s="1"/>
  <c r="B93" i="225" s="1"/>
  <c r="B94" i="225" s="1"/>
  <c r="B95" i="225" s="1"/>
  <c r="B96" i="225" s="1"/>
  <c r="B97" i="225" s="1"/>
  <c r="B98" i="225" s="1"/>
  <c r="B99" i="225" s="1"/>
  <c r="B100" i="225" s="1"/>
  <c r="B101" i="225" s="1"/>
  <c r="B102" i="225" s="1"/>
  <c r="B103" i="225" s="1"/>
  <c r="B104" i="225" s="1"/>
  <c r="B105" i="225" s="1"/>
  <c r="B106" i="225" s="1"/>
  <c r="B107" i="225" s="1"/>
  <c r="B108" i="225" s="1"/>
  <c r="B109" i="225" s="1"/>
  <c r="B110" i="225" s="1"/>
  <c r="B111" i="225" s="1"/>
  <c r="B112" i="225" s="1"/>
  <c r="B113" i="225" s="1"/>
  <c r="B114" i="225" s="1"/>
  <c r="B115" i="225" s="1"/>
  <c r="B116" i="225" s="1"/>
  <c r="B117" i="225" s="1"/>
  <c r="B118" i="225" s="1"/>
  <c r="B119" i="225" s="1"/>
  <c r="B120" i="225" s="1"/>
  <c r="B121" i="225" s="1"/>
  <c r="B122" i="225" s="1"/>
  <c r="B123" i="225" s="1"/>
  <c r="B124" i="225" s="1"/>
  <c r="B125" i="225" s="1"/>
  <c r="B126" i="225" s="1"/>
  <c r="B127" i="225" s="1"/>
  <c r="B128" i="225" s="1"/>
  <c r="B129" i="225" s="1"/>
  <c r="B130" i="225" s="1"/>
  <c r="B131" i="225" s="1"/>
  <c r="B132" i="225" s="1"/>
  <c r="B133" i="225" s="1"/>
  <c r="B134" i="225" s="1"/>
  <c r="B135" i="225" s="1"/>
  <c r="B136" i="225" s="1"/>
  <c r="B137" i="225" s="1"/>
  <c r="B138" i="225" s="1"/>
  <c r="B139" i="225" s="1"/>
  <c r="B140" i="225" s="1"/>
  <c r="B141" i="225" s="1"/>
  <c r="B142" i="225" s="1"/>
  <c r="B143" i="225" s="1"/>
  <c r="B144" i="225" s="1"/>
  <c r="B145" i="225" s="1"/>
  <c r="B146" i="225" s="1"/>
  <c r="B147" i="225" s="1"/>
  <c r="B148" i="225" s="1"/>
  <c r="B149" i="225" s="1"/>
  <c r="B150" i="225" s="1"/>
  <c r="B151" i="225" s="1"/>
  <c r="B152" i="225" s="1"/>
  <c r="B153" i="225" s="1"/>
  <c r="B154" i="225" s="1"/>
  <c r="B155" i="225" s="1"/>
  <c r="B156" i="225" s="1"/>
  <c r="B157" i="225" s="1"/>
  <c r="B158" i="225" s="1"/>
  <c r="B159" i="225" s="1"/>
  <c r="B160" i="225" s="1"/>
  <c r="B161" i="225" s="1"/>
  <c r="B162" i="225" s="1"/>
  <c r="B163" i="225" s="1"/>
  <c r="B164" i="225" s="1"/>
  <c r="B165" i="225" s="1"/>
  <c r="B166" i="225" s="1"/>
  <c r="B167" i="225" s="1"/>
  <c r="B168" i="225" s="1"/>
  <c r="B169" i="225" s="1"/>
  <c r="B170" i="225" s="1"/>
  <c r="B171" i="225" s="1"/>
  <c r="B172" i="225" s="1"/>
  <c r="B173" i="225" s="1"/>
  <c r="B174" i="225" s="1"/>
  <c r="B175" i="225" s="1"/>
  <c r="B176" i="225" s="1"/>
  <c r="B177" i="225" s="1"/>
  <c r="B178" i="225" s="1"/>
  <c r="B179" i="225" s="1"/>
  <c r="B180" i="225" s="1"/>
  <c r="B181" i="225" s="1"/>
  <c r="B182" i="225" s="1"/>
  <c r="B183" i="225" s="1"/>
  <c r="B184" i="225" s="1"/>
  <c r="B185" i="225" s="1"/>
  <c r="B186" i="225" s="1"/>
  <c r="B187" i="225" s="1"/>
  <c r="B188" i="225" s="1"/>
  <c r="B189" i="225" s="1"/>
  <c r="B190" i="225" s="1"/>
  <c r="B191" i="225" s="1"/>
  <c r="B192" i="225" s="1"/>
  <c r="B193" i="225" s="1"/>
  <c r="B194" i="225" s="1"/>
  <c r="B195" i="225" s="1"/>
  <c r="B196" i="225" s="1"/>
  <c r="B197" i="225" s="1"/>
  <c r="B198" i="225" s="1"/>
  <c r="D5" i="187"/>
  <c r="E5" i="187"/>
  <c r="E194" i="228"/>
  <c r="E186" i="228"/>
  <c r="E178" i="228"/>
  <c r="E170" i="228"/>
  <c r="E162" i="228"/>
  <c r="E154" i="228"/>
  <c r="E146" i="228"/>
  <c r="E138" i="228"/>
  <c r="E130" i="228"/>
  <c r="E122" i="228"/>
  <c r="E114" i="228"/>
  <c r="E106" i="228"/>
  <c r="E98" i="228"/>
  <c r="E90" i="228"/>
  <c r="E82" i="228"/>
  <c r="E85" i="228"/>
  <c r="E71" i="228"/>
  <c r="E63" i="228"/>
  <c r="E55" i="228"/>
  <c r="E47" i="228"/>
  <c r="E39" i="228"/>
  <c r="E22" i="228"/>
  <c r="E14" i="228"/>
  <c r="E6" i="228"/>
  <c r="E68" i="228"/>
  <c r="E60" i="228"/>
  <c r="E52" i="228"/>
  <c r="E44" i="228"/>
  <c r="E36" i="228"/>
  <c r="M5" i="228"/>
  <c r="M6" i="228"/>
  <c r="I5" i="228" l="1"/>
  <c r="L5" i="228"/>
  <c r="H5" i="228"/>
  <c r="G7" i="228"/>
  <c r="H6" i="228"/>
  <c r="I6" i="228"/>
  <c r="K7" i="228"/>
  <c r="I7" i="228" l="1"/>
  <c r="G8" i="228"/>
  <c r="H7" i="228"/>
  <c r="M7" i="228"/>
  <c r="K8" i="228"/>
  <c r="L7" i="228"/>
  <c r="I8" i="228" l="1"/>
  <c r="G9" i="228"/>
  <c r="H8" i="228"/>
  <c r="K9" i="228"/>
  <c r="L8" i="228"/>
  <c r="M8" i="228"/>
  <c r="L9" i="228" l="1"/>
  <c r="M9" i="228"/>
  <c r="K10" i="228"/>
  <c r="H9" i="228"/>
  <c r="I9" i="228"/>
  <c r="G10" i="228"/>
  <c r="L10" i="228" l="1"/>
  <c r="M10" i="228"/>
  <c r="K11" i="228"/>
  <c r="G11" i="228"/>
  <c r="H10" i="228"/>
  <c r="I10" i="228"/>
  <c r="H11" i="228" l="1"/>
  <c r="I11" i="228"/>
  <c r="G12" i="228"/>
  <c r="L11" i="228"/>
  <c r="K12" i="228"/>
  <c r="M11" i="228"/>
  <c r="G13" i="228" l="1"/>
  <c r="H12" i="228"/>
  <c r="I12" i="228"/>
  <c r="K13" i="228"/>
  <c r="M12" i="228"/>
  <c r="L12" i="228"/>
  <c r="K14" i="228" l="1"/>
  <c r="L13" i="228"/>
  <c r="M13" i="228"/>
  <c r="G14" i="228"/>
  <c r="I13" i="228"/>
  <c r="H13" i="228"/>
  <c r="I14" i="228" l="1"/>
  <c r="G15" i="228"/>
  <c r="H14" i="228"/>
  <c r="M14" i="228"/>
  <c r="K15" i="228"/>
  <c r="L14" i="228"/>
  <c r="H15" i="228" l="1"/>
  <c r="G16" i="228"/>
  <c r="I15" i="228"/>
  <c r="L15" i="228"/>
  <c r="K16" i="228"/>
  <c r="M15" i="228"/>
  <c r="M16" i="228" l="1"/>
  <c r="L16" i="228"/>
  <c r="K17" i="228"/>
  <c r="I16" i="228"/>
  <c r="H16" i="228"/>
  <c r="G17" i="228"/>
  <c r="K18" i="228" l="1"/>
  <c r="M17" i="228"/>
  <c r="L17" i="228"/>
  <c r="I17" i="228"/>
  <c r="H17" i="228"/>
  <c r="G18" i="228"/>
  <c r="H18" i="228" l="1"/>
  <c r="G19" i="228"/>
  <c r="I18" i="228"/>
  <c r="M18" i="228"/>
  <c r="L18" i="228"/>
  <c r="K19" i="228"/>
  <c r="K20" i="228" l="1"/>
  <c r="M19" i="228"/>
  <c r="L19" i="228"/>
  <c r="H19" i="228"/>
  <c r="G20" i="228"/>
  <c r="I19" i="228"/>
  <c r="G21" i="228" l="1"/>
  <c r="I20" i="228"/>
  <c r="H20" i="228"/>
  <c r="M20" i="228"/>
  <c r="L20" i="228"/>
  <c r="K21" i="228"/>
  <c r="K22" i="228" l="1"/>
  <c r="L21" i="228"/>
  <c r="M21" i="228"/>
  <c r="H21" i="228"/>
  <c r="G22" i="228"/>
  <c r="I21" i="228"/>
  <c r="H22" i="228" l="1"/>
  <c r="I22" i="228"/>
  <c r="G23" i="228"/>
  <c r="K23" i="228"/>
  <c r="M22" i="228"/>
  <c r="L22" i="228"/>
  <c r="K24" i="228" l="1"/>
  <c r="L23" i="228"/>
  <c r="M23" i="228"/>
  <c r="H23" i="228"/>
  <c r="G24" i="228"/>
  <c r="I23" i="228"/>
  <c r="I24" i="228" l="1"/>
  <c r="H24" i="228"/>
  <c r="G25" i="228"/>
  <c r="L24" i="228"/>
  <c r="K25" i="228"/>
  <c r="M24" i="228"/>
  <c r="G26" i="228" l="1"/>
  <c r="I25" i="228"/>
  <c r="H25" i="228"/>
  <c r="K26" i="228"/>
  <c r="M25" i="228"/>
  <c r="L25" i="228"/>
  <c r="M26" i="228" l="1"/>
  <c r="L26" i="228"/>
  <c r="K27" i="228"/>
  <c r="H26" i="228"/>
  <c r="G27" i="228"/>
  <c r="I26" i="228"/>
  <c r="L27" i="228" l="1"/>
  <c r="K28" i="228"/>
  <c r="M27" i="228"/>
  <c r="G28" i="228"/>
  <c r="H27" i="228"/>
  <c r="I27" i="228"/>
  <c r="G29" i="228" l="1"/>
  <c r="I28" i="228"/>
  <c r="H28" i="228"/>
  <c r="K29" i="228"/>
  <c r="M28" i="228"/>
  <c r="L28" i="228"/>
  <c r="K30" i="228" l="1"/>
  <c r="M29" i="228"/>
  <c r="L29" i="228"/>
  <c r="I29" i="228"/>
  <c r="H29" i="228"/>
  <c r="G30" i="228"/>
  <c r="H30" i="228" l="1"/>
  <c r="I30" i="228"/>
  <c r="G31" i="228"/>
  <c r="L30" i="228"/>
  <c r="K31" i="228"/>
  <c r="M30" i="228"/>
  <c r="G32" i="228" l="1"/>
  <c r="H31" i="228"/>
  <c r="I31" i="228"/>
  <c r="L31" i="228"/>
  <c r="M31" i="228"/>
  <c r="K32" i="228"/>
  <c r="L32" i="228" l="1"/>
  <c r="K33" i="228"/>
  <c r="M32" i="228"/>
  <c r="H32" i="228"/>
  <c r="I32" i="228"/>
  <c r="G33" i="228"/>
  <c r="G34" i="228" l="1"/>
  <c r="I33" i="228"/>
  <c r="H33" i="228"/>
  <c r="K34" i="228"/>
  <c r="M33" i="228"/>
  <c r="L33" i="228"/>
  <c r="L34" i="228" l="1"/>
  <c r="K35" i="228"/>
  <c r="M34" i="228"/>
  <c r="I34" i="228"/>
  <c r="G35" i="228"/>
  <c r="H34" i="228"/>
  <c r="K36" i="228" l="1"/>
  <c r="L35" i="228"/>
  <c r="M35" i="228"/>
  <c r="G36" i="228"/>
  <c r="I35" i="228"/>
  <c r="H35" i="228"/>
  <c r="H36" i="228" l="1"/>
  <c r="G37" i="228"/>
  <c r="I36" i="228"/>
  <c r="M36" i="228"/>
  <c r="K37" i="228"/>
  <c r="L36" i="228"/>
  <c r="G38" i="228" l="1"/>
  <c r="H37" i="228"/>
  <c r="I37" i="228"/>
  <c r="L37" i="228"/>
  <c r="K38" i="228"/>
  <c r="M37" i="228"/>
  <c r="L38" i="228" l="1"/>
  <c r="K39" i="228"/>
  <c r="M38" i="228"/>
  <c r="H38" i="228"/>
  <c r="I38" i="228"/>
  <c r="G39" i="228"/>
  <c r="G40" i="228" l="1"/>
  <c r="H39" i="228"/>
  <c r="I39" i="228"/>
  <c r="K40" i="228"/>
  <c r="L39" i="228"/>
  <c r="M39" i="228"/>
  <c r="M40" i="228" l="1"/>
  <c r="K41" i="228"/>
  <c r="L40" i="228"/>
  <c r="I40" i="228"/>
  <c r="H40" i="228"/>
  <c r="G41" i="228"/>
  <c r="G42" i="228" l="1"/>
  <c r="I41" i="228"/>
  <c r="H41" i="228"/>
  <c r="M41" i="228"/>
  <c r="K42" i="228"/>
  <c r="L41" i="228"/>
  <c r="L42" i="228" l="1"/>
  <c r="M42" i="228"/>
  <c r="K43" i="228"/>
  <c r="I42" i="228"/>
  <c r="H42" i="228"/>
  <c r="G43" i="228"/>
  <c r="K44" i="228" l="1"/>
  <c r="M43" i="228"/>
  <c r="L43" i="228"/>
  <c r="H43" i="228"/>
  <c r="I43" i="228"/>
  <c r="G44" i="228"/>
  <c r="G45" i="228" l="1"/>
  <c r="H44" i="228"/>
  <c r="I44" i="228"/>
  <c r="M44" i="228"/>
  <c r="K45" i="228"/>
  <c r="L44" i="228"/>
  <c r="L45" i="228" l="1"/>
  <c r="M45" i="228"/>
  <c r="K46" i="228"/>
  <c r="H45" i="228"/>
  <c r="I45" i="228"/>
  <c r="G46" i="228"/>
  <c r="M46" i="228" l="1"/>
  <c r="K47" i="228"/>
  <c r="L46" i="228"/>
  <c r="G47" i="228"/>
  <c r="H46" i="228"/>
  <c r="I46" i="228"/>
  <c r="H47" i="228" l="1"/>
  <c r="G48" i="228"/>
  <c r="I47" i="228"/>
  <c r="K48" i="228"/>
  <c r="L47" i="228"/>
  <c r="M47" i="228"/>
  <c r="L48" i="228" l="1"/>
  <c r="K49" i="228"/>
  <c r="M48" i="228"/>
  <c r="I48" i="228"/>
  <c r="H48" i="228"/>
  <c r="G49" i="228"/>
  <c r="H49" i="228" l="1"/>
  <c r="I49" i="228"/>
  <c r="G50" i="228"/>
  <c r="K50" i="228"/>
  <c r="L49" i="228"/>
  <c r="M49" i="228"/>
  <c r="L50" i="228" l="1"/>
  <c r="M50" i="228"/>
  <c r="K51" i="228"/>
  <c r="H50" i="228"/>
  <c r="G51" i="228"/>
  <c r="I50" i="228"/>
  <c r="L51" i="228" l="1"/>
  <c r="M51" i="228"/>
  <c r="K52" i="228"/>
  <c r="I51" i="228"/>
  <c r="H51" i="228"/>
  <c r="G52" i="228"/>
  <c r="L52" i="228" l="1"/>
  <c r="K53" i="228"/>
  <c r="M52" i="228"/>
  <c r="G53" i="228"/>
  <c r="H52" i="228"/>
  <c r="I52" i="228"/>
  <c r="H53" i="228" l="1"/>
  <c r="I53" i="228"/>
  <c r="G54" i="228"/>
  <c r="K54" i="228"/>
  <c r="L53" i="228"/>
  <c r="M53" i="228"/>
  <c r="M54" i="228" l="1"/>
  <c r="L54" i="228"/>
  <c r="K55" i="228"/>
  <c r="G55" i="228"/>
  <c r="I54" i="228"/>
  <c r="H54" i="228"/>
  <c r="G56" i="228" l="1"/>
  <c r="H55" i="228"/>
  <c r="I55" i="228"/>
  <c r="M55" i="228"/>
  <c r="L55" i="228"/>
  <c r="K56" i="228"/>
  <c r="M56" i="228" l="1"/>
  <c r="K57" i="228"/>
  <c r="L56" i="228"/>
  <c r="G57" i="228"/>
  <c r="H56" i="228"/>
  <c r="I56" i="228"/>
  <c r="H57" i="228" l="1"/>
  <c r="G58" i="228"/>
  <c r="I57" i="228"/>
  <c r="L57" i="228"/>
  <c r="K58" i="228"/>
  <c r="M57" i="228"/>
  <c r="H58" i="228" l="1"/>
  <c r="G59" i="228"/>
  <c r="I58" i="228"/>
  <c r="M58" i="228"/>
  <c r="K59" i="228"/>
  <c r="L58" i="228"/>
  <c r="H59" i="228" l="1"/>
  <c r="I59" i="228"/>
  <c r="G60" i="228"/>
  <c r="M59" i="228"/>
  <c r="K60" i="228"/>
  <c r="L59" i="228"/>
  <c r="G61" i="228" l="1"/>
  <c r="I60" i="228"/>
  <c r="H60" i="228"/>
  <c r="L60" i="228"/>
  <c r="K61" i="228"/>
  <c r="M60" i="228"/>
  <c r="M61" i="228" l="1"/>
  <c r="L61" i="228"/>
  <c r="K62" i="228"/>
  <c r="G62" i="228"/>
  <c r="I61" i="228"/>
  <c r="H61" i="228"/>
  <c r="G63" i="228" l="1"/>
  <c r="H62" i="228"/>
  <c r="I62" i="228"/>
  <c r="M62" i="228"/>
  <c r="L62" i="228"/>
  <c r="K63" i="228"/>
  <c r="K64" i="228" l="1"/>
  <c r="L63" i="228"/>
  <c r="M63" i="228"/>
  <c r="G64" i="228"/>
  <c r="I63" i="228"/>
  <c r="H63" i="228"/>
  <c r="I64" i="228" l="1"/>
  <c r="G65" i="228"/>
  <c r="H64" i="228"/>
  <c r="L64" i="228"/>
  <c r="M64" i="228"/>
  <c r="K65" i="228"/>
  <c r="G66" i="228" l="1"/>
  <c r="I65" i="228"/>
  <c r="H65" i="228"/>
  <c r="M65" i="228"/>
  <c r="K66" i="228"/>
  <c r="L65" i="228"/>
  <c r="K67" i="228" l="1"/>
  <c r="L66" i="228"/>
  <c r="M66" i="228"/>
  <c r="H66" i="228"/>
  <c r="I66" i="228"/>
  <c r="G67" i="228"/>
  <c r="H67" i="228" l="1"/>
  <c r="I67" i="228"/>
  <c r="G68" i="228"/>
  <c r="M67" i="228"/>
  <c r="K68" i="228"/>
  <c r="L67" i="228"/>
  <c r="L68" i="228" l="1"/>
  <c r="K69" i="228"/>
  <c r="M68" i="228"/>
  <c r="H68" i="228"/>
  <c r="G69" i="228"/>
  <c r="I68" i="228"/>
  <c r="L69" i="228" l="1"/>
  <c r="M69" i="228"/>
  <c r="K70" i="228"/>
  <c r="I69" i="228"/>
  <c r="G70" i="228"/>
  <c r="H69" i="228"/>
  <c r="K71" i="228" l="1"/>
  <c r="M70" i="228"/>
  <c r="L70" i="228"/>
  <c r="I70" i="228"/>
  <c r="H70" i="228"/>
  <c r="G71" i="228"/>
  <c r="H71" i="228" l="1"/>
  <c r="G72" i="228"/>
  <c r="I71" i="228"/>
  <c r="K72" i="228"/>
  <c r="M71" i="228"/>
  <c r="L71" i="228"/>
  <c r="M72" i="228" l="1"/>
  <c r="K73" i="228"/>
  <c r="L72" i="228"/>
  <c r="G73" i="228"/>
  <c r="I72" i="228"/>
  <c r="H72" i="228"/>
  <c r="L73" i="228" l="1"/>
  <c r="M73" i="228"/>
  <c r="K74" i="228"/>
  <c r="I73" i="228"/>
  <c r="G74" i="228"/>
  <c r="H73" i="228"/>
  <c r="G75" i="228" l="1"/>
  <c r="I74" i="228"/>
  <c r="H74" i="228"/>
  <c r="K75" i="228"/>
  <c r="M74" i="228"/>
  <c r="L74" i="228"/>
  <c r="K76" i="228" l="1"/>
  <c r="M75" i="228"/>
  <c r="L75" i="228"/>
  <c r="I75" i="228"/>
  <c r="H75" i="228"/>
  <c r="G76" i="228"/>
  <c r="G77" i="228" l="1"/>
  <c r="H76" i="228"/>
  <c r="I76" i="228"/>
  <c r="M76" i="228"/>
  <c r="L76" i="228"/>
  <c r="K77" i="228"/>
  <c r="M77" i="228" l="1"/>
  <c r="L77" i="228"/>
  <c r="K78" i="228"/>
  <c r="H77" i="228"/>
  <c r="G78" i="228"/>
  <c r="I77" i="228"/>
  <c r="K79" i="228" l="1"/>
  <c r="M78" i="228"/>
  <c r="L78" i="228"/>
  <c r="H78" i="228"/>
  <c r="G79" i="228"/>
  <c r="I78" i="228"/>
  <c r="I79" i="228" l="1"/>
  <c r="H79" i="228"/>
  <c r="G80" i="228"/>
  <c r="L79" i="228"/>
  <c r="M79" i="228"/>
  <c r="K80" i="228"/>
  <c r="H80" i="228" l="1"/>
  <c r="I80" i="228"/>
  <c r="G81" i="228"/>
  <c r="K81" i="228"/>
  <c r="M80" i="228"/>
  <c r="L80" i="228"/>
  <c r="M81" i="228" l="1"/>
  <c r="L81" i="228"/>
  <c r="K82" i="228"/>
  <c r="I81" i="228"/>
  <c r="G82" i="228"/>
  <c r="H81" i="228"/>
  <c r="K83" i="228" l="1"/>
  <c r="M82" i="228"/>
  <c r="L82" i="228"/>
  <c r="G83" i="228"/>
  <c r="H82" i="228"/>
  <c r="I82" i="228"/>
  <c r="H83" i="228" l="1"/>
  <c r="G84" i="228"/>
  <c r="I83" i="228"/>
  <c r="M83" i="228"/>
  <c r="L83" i="228"/>
  <c r="K84" i="228"/>
  <c r="M84" i="228" l="1"/>
  <c r="L84" i="228"/>
  <c r="K85" i="228"/>
  <c r="H84" i="228"/>
  <c r="G85" i="228"/>
  <c r="I84" i="228"/>
  <c r="L85" i="228" l="1"/>
  <c r="K86" i="228"/>
  <c r="M85" i="228"/>
  <c r="I85" i="228"/>
  <c r="H85" i="228"/>
  <c r="G86" i="228"/>
  <c r="H86" i="228" l="1"/>
  <c r="I86" i="228"/>
  <c r="G87" i="228"/>
  <c r="K87" i="228"/>
  <c r="L86" i="228"/>
  <c r="M86" i="228"/>
  <c r="L87" i="228" l="1"/>
  <c r="K88" i="228"/>
  <c r="M87" i="228"/>
  <c r="H87" i="228"/>
  <c r="I87" i="228"/>
  <c r="G88" i="228"/>
  <c r="G89" i="228" l="1"/>
  <c r="H88" i="228"/>
  <c r="I88" i="228"/>
  <c r="K89" i="228"/>
  <c r="M88" i="228"/>
  <c r="L88" i="228"/>
  <c r="L89" i="228" l="1"/>
  <c r="M89" i="228"/>
  <c r="K90" i="228"/>
  <c r="I89" i="228"/>
  <c r="H89" i="228"/>
  <c r="G90" i="228"/>
  <c r="K91" i="228" l="1"/>
  <c r="L90" i="228"/>
  <c r="M90" i="228"/>
  <c r="G91" i="228"/>
  <c r="H90" i="228"/>
  <c r="I90" i="228"/>
  <c r="I91" i="228" l="1"/>
  <c r="H91" i="228"/>
  <c r="G92" i="228"/>
  <c r="L91" i="228"/>
  <c r="K92" i="228"/>
  <c r="M91" i="228"/>
  <c r="H92" i="228" l="1"/>
  <c r="I92" i="228"/>
  <c r="G93" i="228"/>
  <c r="L92" i="228"/>
  <c r="M92" i="228"/>
  <c r="K93" i="228"/>
  <c r="H93" i="228" l="1"/>
  <c r="I93" i="228"/>
  <c r="G94" i="228"/>
  <c r="L93" i="228"/>
  <c r="K94" i="228"/>
  <c r="M93" i="228"/>
  <c r="G95" i="228" l="1"/>
  <c r="H94" i="228"/>
  <c r="I94" i="228"/>
  <c r="K95" i="228"/>
  <c r="M94" i="228"/>
  <c r="L94" i="228"/>
  <c r="K96" i="228" l="1"/>
  <c r="L95" i="228"/>
  <c r="M95" i="228"/>
  <c r="H95" i="228"/>
  <c r="I95" i="228"/>
  <c r="G96" i="228"/>
  <c r="G97" i="228" l="1"/>
  <c r="H96" i="228"/>
  <c r="I96" i="228"/>
  <c r="K97" i="228"/>
  <c r="L96" i="228"/>
  <c r="M96" i="228"/>
  <c r="L97" i="228" l="1"/>
  <c r="M97" i="228"/>
  <c r="K98" i="228"/>
  <c r="H97" i="228"/>
  <c r="I97" i="228"/>
  <c r="G98" i="228"/>
  <c r="L98" i="228" l="1"/>
  <c r="M98" i="228"/>
  <c r="K99" i="228"/>
  <c r="I98" i="228"/>
  <c r="G99" i="228"/>
  <c r="H98" i="228"/>
  <c r="L99" i="228" l="1"/>
  <c r="K100" i="228"/>
  <c r="M99" i="228"/>
  <c r="I99" i="228"/>
  <c r="H99" i="228"/>
  <c r="G100" i="228"/>
  <c r="I100" i="228" l="1"/>
  <c r="E6" i="187" s="1"/>
  <c r="H100" i="228"/>
  <c r="C6" i="187" s="1"/>
  <c r="B6" i="187"/>
  <c r="G101" i="228"/>
  <c r="K101" i="228"/>
  <c r="L100" i="228"/>
  <c r="M100" i="228"/>
  <c r="G102" i="228" l="1"/>
  <c r="I101" i="228"/>
  <c r="E7" i="187" s="1"/>
  <c r="H101" i="228"/>
  <c r="C7" i="187" s="1"/>
  <c r="B7" i="187"/>
  <c r="L101" i="228"/>
  <c r="K102" i="228"/>
  <c r="M101" i="228"/>
  <c r="K103" i="228" l="1"/>
  <c r="M102" i="228"/>
  <c r="L102" i="228"/>
  <c r="G103" i="228"/>
  <c r="H102" i="228"/>
  <c r="C8" i="187" s="1"/>
  <c r="B8" i="187"/>
  <c r="I102" i="228"/>
  <c r="E8" i="187" s="1"/>
  <c r="L103" i="228" l="1"/>
  <c r="K104" i="228"/>
  <c r="M103" i="228"/>
  <c r="G104" i="228"/>
  <c r="H103" i="228"/>
  <c r="C9" i="187" s="1"/>
  <c r="I103" i="228"/>
  <c r="E9" i="187" s="1"/>
  <c r="B9" i="187"/>
  <c r="H104" i="228" l="1"/>
  <c r="C10" i="187" s="1"/>
  <c r="I104" i="228"/>
  <c r="E10" i="187" s="1"/>
  <c r="B10" i="187"/>
  <c r="G105" i="228"/>
  <c r="L104" i="228"/>
  <c r="K105" i="228"/>
  <c r="M104" i="228"/>
  <c r="H105" i="228" l="1"/>
  <c r="C11" i="187" s="1"/>
  <c r="I105" i="228"/>
  <c r="E11" i="187" s="1"/>
  <c r="G106" i="228"/>
  <c r="B11" i="187"/>
  <c r="K106" i="228"/>
  <c r="M105" i="228"/>
  <c r="L105" i="228"/>
  <c r="G107" i="228" l="1"/>
  <c r="H106" i="228"/>
  <c r="C12" i="187" s="1"/>
  <c r="B12" i="187"/>
  <c r="I106" i="228"/>
  <c r="E12" i="187" s="1"/>
  <c r="L106" i="228"/>
  <c r="M106" i="228"/>
  <c r="K107" i="228"/>
  <c r="L107" i="228" l="1"/>
  <c r="K108" i="228"/>
  <c r="M107" i="228"/>
  <c r="I107" i="228"/>
  <c r="E13" i="187" s="1"/>
  <c r="H107" i="228"/>
  <c r="C13" i="187" s="1"/>
  <c r="G108" i="228"/>
  <c r="B13" i="187"/>
  <c r="H108" i="228" l="1"/>
  <c r="C14" i="187" s="1"/>
  <c r="B14" i="187"/>
  <c r="I108" i="228"/>
  <c r="E14" i="187" s="1"/>
  <c r="G109" i="228"/>
  <c r="L108" i="228"/>
  <c r="M108" i="228"/>
  <c r="K109" i="228"/>
  <c r="I109" i="228" l="1"/>
  <c r="E15" i="187" s="1"/>
  <c r="H109" i="228"/>
  <c r="C15" i="187" s="1"/>
  <c r="B15" i="187"/>
  <c r="G110" i="228"/>
  <c r="K110" i="228"/>
  <c r="M109" i="228"/>
  <c r="L109" i="228"/>
  <c r="I110" i="228" l="1"/>
  <c r="E16" i="187" s="1"/>
  <c r="G111" i="228"/>
  <c r="B16" i="187"/>
  <c r="H110" i="228"/>
  <c r="C16" i="187" s="1"/>
  <c r="M110" i="228"/>
  <c r="L110" i="228"/>
  <c r="K111" i="228"/>
  <c r="L111" i="228" l="1"/>
  <c r="M111" i="228"/>
  <c r="K112" i="228"/>
  <c r="H111" i="228"/>
  <c r="C17" i="187" s="1"/>
  <c r="B17" i="187"/>
  <c r="I111" i="228"/>
  <c r="E17" i="187" s="1"/>
  <c r="G112" i="228"/>
  <c r="H112" i="228" l="1"/>
  <c r="C18" i="187" s="1"/>
  <c r="B18" i="187"/>
  <c r="I112" i="228"/>
  <c r="E18" i="187" s="1"/>
  <c r="G113" i="228"/>
  <c r="K113" i="228"/>
  <c r="M112" i="228"/>
  <c r="L112" i="228"/>
  <c r="I113" i="228" l="1"/>
  <c r="E19" i="187" s="1"/>
  <c r="G114" i="228"/>
  <c r="H113" i="228"/>
  <c r="C19" i="187" s="1"/>
  <c r="B19" i="187"/>
  <c r="M113" i="228"/>
  <c r="K114" i="228"/>
  <c r="L113" i="228"/>
  <c r="L114" i="228" l="1"/>
  <c r="M114" i="228"/>
  <c r="K115" i="228"/>
  <c r="I114" i="228"/>
  <c r="E20" i="187" s="1"/>
  <c r="B20" i="187"/>
  <c r="G115" i="228"/>
  <c r="H114" i="228"/>
  <c r="C20" i="187" s="1"/>
  <c r="C5" i="226" s="1"/>
  <c r="D21" i="187" s="1"/>
  <c r="L115" i="228" l="1"/>
  <c r="K116" i="228"/>
  <c r="M115" i="228"/>
  <c r="H115" i="228"/>
  <c r="G116" i="228"/>
  <c r="I115" i="228"/>
  <c r="G117" i="228" l="1"/>
  <c r="H116" i="228"/>
  <c r="I116" i="228"/>
  <c r="M116" i="228"/>
  <c r="K117" i="228"/>
  <c r="L116" i="228"/>
  <c r="M117" i="228" l="1"/>
  <c r="L117" i="228"/>
  <c r="K118" i="228"/>
  <c r="I117" i="228"/>
  <c r="H117" i="228"/>
  <c r="G118" i="228"/>
  <c r="G119" i="228" l="1"/>
  <c r="H118" i="228"/>
  <c r="I118" i="228"/>
  <c r="K119" i="228"/>
  <c r="L118" i="228"/>
  <c r="M118" i="228"/>
  <c r="L119" i="228" l="1"/>
  <c r="K120" i="228"/>
  <c r="M119" i="228"/>
  <c r="G120" i="228"/>
  <c r="H119" i="228"/>
  <c r="I119" i="228"/>
  <c r="I120" i="228" l="1"/>
  <c r="G121" i="228"/>
  <c r="H120" i="228"/>
  <c r="K121" i="228"/>
  <c r="L120" i="228"/>
  <c r="M120" i="228"/>
  <c r="K122" i="228" l="1"/>
  <c r="M121" i="228"/>
  <c r="L121" i="228"/>
  <c r="G122" i="228"/>
  <c r="I121" i="228"/>
  <c r="H121" i="228"/>
  <c r="G123" i="228" l="1"/>
  <c r="H122" i="228"/>
  <c r="I122" i="228"/>
  <c r="K123" i="228"/>
  <c r="M122" i="228"/>
  <c r="L122" i="228"/>
  <c r="M123" i="228" l="1"/>
  <c r="L123" i="228"/>
  <c r="K124" i="228"/>
  <c r="H123" i="228"/>
  <c r="G124" i="228"/>
  <c r="I123" i="228"/>
  <c r="L124" i="228" l="1"/>
  <c r="K125" i="228"/>
  <c r="M124" i="228"/>
  <c r="I124" i="228"/>
  <c r="G125" i="228"/>
  <c r="H124" i="228"/>
  <c r="L125" i="228" l="1"/>
  <c r="K126" i="228"/>
  <c r="M125" i="228"/>
  <c r="G126" i="228"/>
  <c r="H125" i="228"/>
  <c r="I125" i="228"/>
  <c r="H126" i="228" l="1"/>
  <c r="G127" i="228"/>
  <c r="I126" i="228"/>
  <c r="K127" i="228"/>
  <c r="L126" i="228"/>
  <c r="M126" i="228"/>
  <c r="L127" i="228" l="1"/>
  <c r="K128" i="228"/>
  <c r="M127" i="228"/>
  <c r="H127" i="228"/>
  <c r="G128" i="228"/>
  <c r="I127" i="228"/>
  <c r="K129" i="228" l="1"/>
  <c r="M128" i="228"/>
  <c r="L128" i="228"/>
  <c r="G129" i="228"/>
  <c r="I128" i="228"/>
  <c r="H128" i="228"/>
  <c r="H129" i="228" l="1"/>
  <c r="G130" i="228"/>
  <c r="I129" i="228"/>
  <c r="L129" i="228"/>
  <c r="K130" i="228"/>
  <c r="M129" i="228"/>
  <c r="H130" i="228" l="1"/>
  <c r="G131" i="228"/>
  <c r="I130" i="228"/>
  <c r="L130" i="228"/>
  <c r="M130" i="228"/>
  <c r="K131" i="228"/>
  <c r="K132" i="228" l="1"/>
  <c r="M131" i="228"/>
  <c r="L131" i="228"/>
  <c r="G132" i="228"/>
  <c r="H131" i="228"/>
  <c r="I131" i="228"/>
  <c r="I132" i="228" l="1"/>
  <c r="H132" i="228"/>
  <c r="G133" i="228"/>
  <c r="M132" i="228"/>
  <c r="K133" i="228"/>
  <c r="L132" i="228"/>
  <c r="G134" i="228" l="1"/>
  <c r="H133" i="228"/>
  <c r="I133" i="228"/>
  <c r="L133" i="228"/>
  <c r="K134" i="228"/>
  <c r="M133" i="228"/>
  <c r="K135" i="228" l="1"/>
  <c r="L134" i="228"/>
  <c r="M134" i="228"/>
  <c r="H134" i="228"/>
  <c r="G135" i="228"/>
  <c r="I134" i="228"/>
  <c r="H135" i="228" l="1"/>
  <c r="G136" i="228"/>
  <c r="I135" i="228"/>
  <c r="M135" i="228"/>
  <c r="L135" i="228"/>
  <c r="K136" i="228"/>
  <c r="L136" i="228" l="1"/>
  <c r="M136" i="228"/>
  <c r="K137" i="228"/>
  <c r="H136" i="228"/>
  <c r="G137" i="228"/>
  <c r="I136" i="228"/>
  <c r="K138" i="228" l="1"/>
  <c r="M137" i="228"/>
  <c r="L137" i="228"/>
  <c r="I137" i="228"/>
  <c r="G138" i="228"/>
  <c r="H137" i="228"/>
  <c r="I138" i="228" l="1"/>
  <c r="G139" i="228"/>
  <c r="H138" i="228"/>
  <c r="L138" i="228"/>
  <c r="M138" i="228"/>
  <c r="K139" i="228"/>
  <c r="K140" i="228" l="1"/>
  <c r="M139" i="228"/>
  <c r="L139" i="228"/>
  <c r="G140" i="228"/>
  <c r="I139" i="228"/>
  <c r="H139" i="228"/>
  <c r="G141" i="228" l="1"/>
  <c r="H140" i="228"/>
  <c r="I140" i="228"/>
  <c r="K141" i="228"/>
  <c r="L140" i="228"/>
  <c r="M140" i="228"/>
  <c r="K142" i="228" l="1"/>
  <c r="M141" i="228"/>
  <c r="L141" i="228"/>
  <c r="G142" i="228"/>
  <c r="H141" i="228"/>
  <c r="I141" i="228"/>
  <c r="H142" i="228" l="1"/>
  <c r="G143" i="228"/>
  <c r="I142" i="228"/>
  <c r="M142" i="228"/>
  <c r="K143" i="228"/>
  <c r="L142" i="228"/>
  <c r="H143" i="228" l="1"/>
  <c r="G144" i="228"/>
  <c r="I143" i="228"/>
  <c r="L143" i="228"/>
  <c r="K144" i="228"/>
  <c r="M143" i="228"/>
  <c r="H144" i="228" l="1"/>
  <c r="G145" i="228"/>
  <c r="I144" i="228"/>
  <c r="K145" i="228"/>
  <c r="L144" i="228"/>
  <c r="M144" i="228"/>
  <c r="K146" i="228" l="1"/>
  <c r="L145" i="228"/>
  <c r="M145" i="228"/>
  <c r="I145" i="228"/>
  <c r="G146" i="228"/>
  <c r="H145" i="228"/>
  <c r="I146" i="228" l="1"/>
  <c r="H146" i="228"/>
  <c r="G147" i="228"/>
  <c r="L146" i="228"/>
  <c r="M146" i="228"/>
  <c r="K147" i="228"/>
  <c r="G148" i="228" l="1"/>
  <c r="I147" i="228"/>
  <c r="H147" i="228"/>
  <c r="L147" i="228"/>
  <c r="K148" i="228"/>
  <c r="M147" i="228"/>
  <c r="M148" i="228" l="1"/>
  <c r="L148" i="228"/>
  <c r="K149" i="228"/>
  <c r="G149" i="228"/>
  <c r="H148" i="228"/>
  <c r="I148" i="228"/>
  <c r="I149" i="228" l="1"/>
  <c r="G150" i="228"/>
  <c r="H149" i="228"/>
  <c r="K150" i="228"/>
  <c r="L149" i="228"/>
  <c r="M149" i="228"/>
  <c r="M150" i="228" l="1"/>
  <c r="K151" i="228"/>
  <c r="L150" i="228"/>
  <c r="I150" i="228"/>
  <c r="G151" i="228"/>
  <c r="H150" i="228"/>
  <c r="M151" i="228" l="1"/>
  <c r="L151" i="228"/>
  <c r="K152" i="228"/>
  <c r="H151" i="228"/>
  <c r="G152" i="228"/>
  <c r="I151" i="228"/>
  <c r="L152" i="228" l="1"/>
  <c r="K153" i="228"/>
  <c r="M152" i="228"/>
  <c r="H152" i="228"/>
  <c r="G153" i="228"/>
  <c r="I152" i="228"/>
  <c r="M153" i="228" l="1"/>
  <c r="L153" i="228"/>
  <c r="K154" i="228"/>
  <c r="I153" i="228"/>
  <c r="G154" i="228"/>
  <c r="H153" i="228"/>
  <c r="M154" i="228" l="1"/>
  <c r="K155" i="228"/>
  <c r="L154" i="228"/>
  <c r="H154" i="228"/>
  <c r="I154" i="228"/>
  <c r="G155" i="228"/>
  <c r="H155" i="228" l="1"/>
  <c r="G156" i="228"/>
  <c r="I155" i="228"/>
  <c r="L155" i="228"/>
  <c r="M155" i="228"/>
  <c r="K156" i="228"/>
  <c r="M156" i="228" l="1"/>
  <c r="K157" i="228"/>
  <c r="L156" i="228"/>
  <c r="G157" i="228"/>
  <c r="H156" i="228"/>
  <c r="I156" i="228"/>
  <c r="I157" i="228" l="1"/>
  <c r="H157" i="228"/>
  <c r="G158" i="228"/>
  <c r="M157" i="228"/>
  <c r="K158" i="228"/>
  <c r="L157" i="228"/>
  <c r="G159" i="228" l="1"/>
  <c r="I158" i="228"/>
  <c r="H158" i="228"/>
  <c r="M158" i="228"/>
  <c r="L158" i="228"/>
  <c r="K159" i="228"/>
  <c r="M159" i="228" l="1"/>
  <c r="K160" i="228"/>
  <c r="L159" i="228"/>
  <c r="I159" i="228"/>
  <c r="G160" i="228"/>
  <c r="H159" i="228"/>
  <c r="M160" i="228" l="1"/>
  <c r="K161" i="228"/>
  <c r="L160" i="228"/>
  <c r="I160" i="228"/>
  <c r="H160" i="228"/>
  <c r="G161" i="228"/>
  <c r="H161" i="228" l="1"/>
  <c r="G162" i="228"/>
  <c r="I161" i="228"/>
  <c r="K162" i="228"/>
  <c r="L161" i="228"/>
  <c r="M161" i="228"/>
  <c r="K163" i="228" l="1"/>
  <c r="M162" i="228"/>
  <c r="L162" i="228"/>
  <c r="H162" i="228"/>
  <c r="I162" i="228"/>
  <c r="G163" i="228"/>
  <c r="H163" i="228" l="1"/>
  <c r="G164" i="228"/>
  <c r="I163" i="228"/>
  <c r="K164" i="228"/>
  <c r="L163" i="228"/>
  <c r="M163" i="228"/>
  <c r="M164" i="228" l="1"/>
  <c r="L164" i="228"/>
  <c r="K165" i="228"/>
  <c r="G165" i="228"/>
  <c r="H164" i="228"/>
  <c r="I164" i="228"/>
  <c r="H165" i="228" l="1"/>
  <c r="G166" i="228"/>
  <c r="I165" i="228"/>
  <c r="M165" i="228"/>
  <c r="L165" i="228"/>
  <c r="K166" i="228"/>
  <c r="M166" i="228" l="1"/>
  <c r="K167" i="228"/>
  <c r="L166" i="228"/>
  <c r="H166" i="228"/>
  <c r="I166" i="228"/>
  <c r="G167" i="228"/>
  <c r="H167" i="228" l="1"/>
  <c r="G168" i="228"/>
  <c r="I167" i="228"/>
  <c r="L167" i="228"/>
  <c r="M167" i="228"/>
  <c r="K168" i="228"/>
  <c r="M168" i="228" l="1"/>
  <c r="L168" i="228"/>
  <c r="K169" i="228"/>
  <c r="G169" i="228"/>
  <c r="I168" i="228"/>
  <c r="H168" i="228"/>
  <c r="H169" i="228" l="1"/>
  <c r="I169" i="228"/>
  <c r="G170" i="228"/>
  <c r="K170" i="228"/>
  <c r="M169" i="228"/>
  <c r="L169" i="228"/>
  <c r="K171" i="228" l="1"/>
  <c r="L170" i="228"/>
  <c r="M170" i="228"/>
  <c r="H170" i="228"/>
  <c r="I170" i="228"/>
  <c r="G171" i="228"/>
  <c r="I171" i="228" l="1"/>
  <c r="G172" i="228"/>
  <c r="H171" i="228"/>
  <c r="K172" i="228"/>
  <c r="L171" i="228"/>
  <c r="M171" i="228"/>
  <c r="K173" i="228" l="1"/>
  <c r="M172" i="228"/>
  <c r="L172" i="228"/>
  <c r="G173" i="228"/>
  <c r="H172" i="228"/>
  <c r="I172" i="228"/>
  <c r="I173" i="228" l="1"/>
  <c r="H173" i="228"/>
  <c r="G174" i="228"/>
  <c r="L173" i="228"/>
  <c r="M173" i="228"/>
  <c r="K174" i="228"/>
  <c r="H174" i="228" l="1"/>
  <c r="G175" i="228"/>
  <c r="I174" i="228"/>
  <c r="M174" i="228"/>
  <c r="L174" i="228"/>
  <c r="K175" i="228"/>
  <c r="L175" i="228" l="1"/>
  <c r="M175" i="228"/>
  <c r="K176" i="228"/>
  <c r="H175" i="228"/>
  <c r="G176" i="228"/>
  <c r="I175" i="228"/>
  <c r="L176" i="228" l="1"/>
  <c r="K177" i="228"/>
  <c r="M176" i="228"/>
  <c r="G177" i="228"/>
  <c r="H176" i="228"/>
  <c r="I176" i="228"/>
  <c r="I177" i="228" l="1"/>
  <c r="H177" i="228"/>
  <c r="G178" i="228"/>
  <c r="K178" i="228"/>
  <c r="M177" i="228"/>
  <c r="L177" i="228"/>
  <c r="L178" i="228" l="1"/>
  <c r="M178" i="228"/>
  <c r="K179" i="228"/>
  <c r="G179" i="228"/>
  <c r="I178" i="228"/>
  <c r="H178" i="228"/>
  <c r="H179" i="228" l="1"/>
  <c r="G180" i="228"/>
  <c r="I179" i="228"/>
  <c r="L179" i="228"/>
  <c r="M179" i="228"/>
  <c r="K180" i="228"/>
  <c r="L180" i="228" l="1"/>
  <c r="M180" i="228"/>
  <c r="K181" i="228"/>
  <c r="G181" i="228"/>
  <c r="H180" i="228"/>
  <c r="I180" i="228"/>
  <c r="H181" i="228" l="1"/>
  <c r="I181" i="228"/>
  <c r="G182" i="228"/>
  <c r="M181" i="228"/>
  <c r="L181" i="228"/>
  <c r="K182" i="228"/>
  <c r="I182" i="228" l="1"/>
  <c r="H182" i="228"/>
  <c r="G183" i="228"/>
  <c r="L182" i="228"/>
  <c r="K183" i="228"/>
  <c r="M182" i="228"/>
  <c r="G184" i="228" l="1"/>
  <c r="H183" i="228"/>
  <c r="I183" i="228"/>
  <c r="K184" i="228"/>
  <c r="M183" i="228"/>
  <c r="L183" i="228"/>
  <c r="M184" i="228" l="1"/>
  <c r="L184" i="228"/>
  <c r="K185" i="228"/>
  <c r="I184" i="228"/>
  <c r="G185" i="228"/>
  <c r="H184" i="228"/>
  <c r="K186" i="228" l="1"/>
  <c r="M185" i="228"/>
  <c r="L185" i="228"/>
  <c r="I185" i="228"/>
  <c r="G186" i="228"/>
  <c r="H185" i="228"/>
  <c r="I186" i="228" l="1"/>
  <c r="H186" i="228"/>
  <c r="G187" i="228"/>
  <c r="K187" i="228"/>
  <c r="M186" i="228"/>
  <c r="L186" i="228"/>
  <c r="L187" i="228" l="1"/>
  <c r="M187" i="228"/>
  <c r="K188" i="228"/>
  <c r="H187" i="228"/>
  <c r="G188" i="228"/>
  <c r="I187" i="228"/>
  <c r="K189" i="228" l="1"/>
  <c r="M188" i="228"/>
  <c r="L188" i="228"/>
  <c r="I188" i="228"/>
  <c r="G189" i="228"/>
  <c r="H188" i="228"/>
  <c r="G190" i="228" l="1"/>
  <c r="H189" i="228"/>
  <c r="I189" i="228"/>
  <c r="L189" i="228"/>
  <c r="M189" i="228"/>
  <c r="K190" i="228"/>
  <c r="L190" i="228" l="1"/>
  <c r="K191" i="228"/>
  <c r="M190" i="228"/>
  <c r="I190" i="228"/>
  <c r="H190" i="228"/>
  <c r="G191" i="228"/>
  <c r="G192" i="228" l="1"/>
  <c r="H191" i="228"/>
  <c r="I191" i="228"/>
  <c r="K192" i="228"/>
  <c r="M191" i="228"/>
  <c r="L191" i="228"/>
  <c r="K193" i="228" l="1"/>
  <c r="L192" i="228"/>
  <c r="M192" i="228"/>
  <c r="H192" i="228"/>
  <c r="G193" i="228"/>
  <c r="I192" i="228"/>
  <c r="G194" i="228" l="1"/>
  <c r="I193" i="228"/>
  <c r="H193" i="228"/>
  <c r="L193" i="228"/>
  <c r="M193" i="228"/>
  <c r="K194" i="228"/>
  <c r="M194" i="228" l="1"/>
  <c r="L194" i="228"/>
  <c r="K195" i="228"/>
  <c r="I194" i="228"/>
  <c r="G195" i="228"/>
  <c r="H194" i="228"/>
  <c r="L195" i="228" l="1"/>
  <c r="M195" i="228"/>
  <c r="K196" i="228"/>
  <c r="I195" i="228"/>
  <c r="G196" i="228"/>
  <c r="H195" i="228"/>
  <c r="I196" i="228" l="1"/>
  <c r="H196" i="228"/>
  <c r="G197" i="228"/>
  <c r="K197" i="228"/>
  <c r="L196" i="228"/>
  <c r="M196" i="228"/>
  <c r="L197" i="228" l="1"/>
  <c r="M197" i="228"/>
  <c r="K198" i="228"/>
  <c r="G198" i="228"/>
  <c r="H197" i="228"/>
  <c r="I197" i="228"/>
  <c r="H198" i="228" l="1"/>
  <c r="I198" i="228"/>
  <c r="L198" i="228"/>
  <c r="M198" i="228"/>
</calcChain>
</file>

<file path=xl/sharedStrings.xml><?xml version="1.0" encoding="utf-8"?>
<sst xmlns="http://schemas.openxmlformats.org/spreadsheetml/2006/main" count="221" uniqueCount="212">
  <si>
    <t>Data</t>
  </si>
  <si>
    <t>Andorra</t>
  </si>
  <si>
    <t>Angola</t>
  </si>
  <si>
    <t>Argentina</t>
  </si>
  <si>
    <t>Barbados</t>
  </si>
  <si>
    <t>Belize</t>
  </si>
  <si>
    <t>Benin</t>
  </si>
  <si>
    <t>Botswana</t>
  </si>
  <si>
    <t>Burkina Faso</t>
  </si>
  <si>
    <t>Burundi</t>
  </si>
  <si>
    <t>Chile</t>
  </si>
  <si>
    <t>Egypt</t>
  </si>
  <si>
    <t>Eritrea</t>
  </si>
  <si>
    <t>Gabon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</si>
  <si>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</si>
  <si>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</si>
  <si>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</si>
  <si>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</si>
  <si>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</si>
  <si>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</si>
  <si>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</si>
  <si>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</si>
  <si>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Kiribati</t>
  </si>
  <si>
    <t>Laos</t>
  </si>
  <si>
    <t>Lesotho</t>
  </si>
  <si>
    <t>Malawi</t>
  </si>
  <si>
    <t>Mali</t>
  </si>
  <si>
    <t>Malta</t>
  </si>
  <si>
    <t>Nauru</t>
  </si>
  <si>
    <t>Niger</t>
  </si>
  <si>
    <t>Palau</t>
  </si>
  <si>
    <t>Panama</t>
  </si>
  <si>
    <t>Paraguay</t>
  </si>
  <si>
    <t>Peru</t>
  </si>
  <si>
    <t>Rwanda</t>
  </si>
  <si>
    <t>Samoa</t>
  </si>
  <si>
    <t>Senegal</t>
  </si>
  <si>
    <t>Sierra Leone</t>
  </si>
  <si>
    <t>Taiwan</t>
  </si>
  <si>
    <t>Togo</t>
  </si>
  <si>
    <t>Tonga</t>
  </si>
  <si>
    <t>Tuvalu</t>
  </si>
  <si>
    <t>Uganda</t>
  </si>
  <si>
    <t>Uruguay</t>
  </si>
  <si>
    <t>Vanuatu</t>
  </si>
  <si>
    <t>Venezuela</t>
  </si>
  <si>
    <t>Vietnam</t>
  </si>
  <si>
    <t>Zimbabwe</t>
  </si>
  <si>
    <t>Maximální hodnota</t>
  </si>
  <si>
    <t>Aktuální hodnota</t>
  </si>
  <si>
    <t>Argumenty posuvníku</t>
  </si>
  <si>
    <t>Pořadí</t>
  </si>
  <si>
    <t>Země</t>
  </si>
  <si>
    <t>Obyvatelstvo</t>
  </si>
  <si>
    <t xml:space="preserve">Dashboard  - Posuvník </t>
  </si>
  <si>
    <t>Čína</t>
  </si>
  <si>
    <t>Indie</t>
  </si>
  <si>
    <t>Spojené státy americké</t>
  </si>
  <si>
    <t>Indonésie</t>
  </si>
  <si>
    <t>Brazílie</t>
  </si>
  <si>
    <t>Pákistán</t>
  </si>
  <si>
    <t>Bangladéš</t>
  </si>
  <si>
    <t>Nigérie</t>
  </si>
  <si>
    <t>Rusko</t>
  </si>
  <si>
    <t>Japonsko</t>
  </si>
  <si>
    <t>Mexiko</t>
  </si>
  <si>
    <t>Filipíny</t>
  </si>
  <si>
    <t>Etiopie</t>
  </si>
  <si>
    <t>Německo</t>
  </si>
  <si>
    <t>Turecko</t>
  </si>
  <si>
    <t>Konžská demokratická republika</t>
  </si>
  <si>
    <t>Írán</t>
  </si>
  <si>
    <t>Thajsko</t>
  </si>
  <si>
    <t>Francie</t>
  </si>
  <si>
    <t>Spojené království</t>
  </si>
  <si>
    <t>Itálie</t>
  </si>
  <si>
    <t>Jižní Afrika</t>
  </si>
  <si>
    <t>Korejská republika</t>
  </si>
  <si>
    <t>Myanmar (Barma)</t>
  </si>
  <si>
    <t>Ukrajina</t>
  </si>
  <si>
    <t>Kolumbie</t>
  </si>
  <si>
    <t>Súdán</t>
  </si>
  <si>
    <t>Tanzánie</t>
  </si>
  <si>
    <t>Španělsko</t>
  </si>
  <si>
    <t>Keňa</t>
  </si>
  <si>
    <t>Polsko</t>
  </si>
  <si>
    <t>Alžírsko</t>
  </si>
  <si>
    <t>Kanada</t>
  </si>
  <si>
    <t>Maroko</t>
  </si>
  <si>
    <t>Irák</t>
  </si>
  <si>
    <t>Saudská Arábie</t>
  </si>
  <si>
    <t>Nepál</t>
  </si>
  <si>
    <t>Afghánistán</t>
  </si>
  <si>
    <t>Uzbekistán</t>
  </si>
  <si>
    <t>Malajsie</t>
  </si>
  <si>
    <t>Jemen</t>
  </si>
  <si>
    <t>KLDR</t>
  </si>
  <si>
    <t>Rumunsko</t>
  </si>
  <si>
    <t>Sýrie</t>
  </si>
  <si>
    <t>Mosambik</t>
  </si>
  <si>
    <t>Srí Lanka</t>
  </si>
  <si>
    <t>Austrálie</t>
  </si>
  <si>
    <t>Madagaskar</t>
  </si>
  <si>
    <t>Côte d'Ivoire (Pobřeží slonoviny)</t>
  </si>
  <si>
    <t>Kamerun</t>
  </si>
  <si>
    <t>Nizozemsko</t>
  </si>
  <si>
    <t>Kazachstán</t>
  </si>
  <si>
    <t>Ekvádor</t>
  </si>
  <si>
    <t>Kambodža</t>
  </si>
  <si>
    <t>Zambie</t>
  </si>
  <si>
    <t>Kuba</t>
  </si>
  <si>
    <t>Řecko</t>
  </si>
  <si>
    <t>Portugalsko</t>
  </si>
  <si>
    <t>Česká republika</t>
  </si>
  <si>
    <t>Tunisko</t>
  </si>
  <si>
    <t>Belgie</t>
  </si>
  <si>
    <t>Čad</t>
  </si>
  <si>
    <t>Maďarsko</t>
  </si>
  <si>
    <t>Somálsko</t>
  </si>
  <si>
    <t>Bolívie</t>
  </si>
  <si>
    <t>Dominikánská republika</t>
  </si>
  <si>
    <t>Bělorusko</t>
  </si>
  <si>
    <t>Švédsko</t>
  </si>
  <si>
    <t>Ázerbájdžán</t>
  </si>
  <si>
    <t>Rakousko</t>
  </si>
  <si>
    <t>Švýcarsko</t>
  </si>
  <si>
    <t>Srbsko</t>
  </si>
  <si>
    <t>Tádžikistán</t>
  </si>
  <si>
    <t>Izrael</t>
  </si>
  <si>
    <t>Bulharsko</t>
  </si>
  <si>
    <t>Salvador</t>
  </si>
  <si>
    <t>Libye</t>
  </si>
  <si>
    <t>Jordánsko</t>
  </si>
  <si>
    <t>Papua-Nová Guinea</t>
  </si>
  <si>
    <t>Nikaragua</t>
  </si>
  <si>
    <t>Dánsko</t>
  </si>
  <si>
    <t>Slovensko</t>
  </si>
  <si>
    <t>Kyrgyzstán</t>
  </si>
  <si>
    <t>Finsko</t>
  </si>
  <si>
    <t>Turkmenistán</t>
  </si>
  <si>
    <t>Spojené arabské emiráty</t>
  </si>
  <si>
    <t>Norsko</t>
  </si>
  <si>
    <t>Singapur</t>
  </si>
  <si>
    <t>Gruzie</t>
  </si>
  <si>
    <t>Bosna a Herzegovina</t>
  </si>
  <si>
    <t>Středoafrická republika</t>
  </si>
  <si>
    <t>Chorvatsko</t>
  </si>
  <si>
    <t>Moldavsko</t>
  </si>
  <si>
    <t>Kostarika</t>
  </si>
  <si>
    <t>Nový Zéland</t>
  </si>
  <si>
    <t>Irsko</t>
  </si>
  <si>
    <t>Libanon</t>
  </si>
  <si>
    <t>Konžská republika</t>
  </si>
  <si>
    <t>Albánie</t>
  </si>
  <si>
    <t>Litva</t>
  </si>
  <si>
    <t>Libérie</t>
  </si>
  <si>
    <t>Omán</t>
  </si>
  <si>
    <t>Mauritánie</t>
  </si>
  <si>
    <t>Mongolsko</t>
  </si>
  <si>
    <t>Arménie</t>
  </si>
  <si>
    <t>Jamajka</t>
  </si>
  <si>
    <t>Kuvajt</t>
  </si>
  <si>
    <t>Lotyšsko</t>
  </si>
  <si>
    <t>Namibie</t>
  </si>
  <si>
    <t>Makedonie</t>
  </si>
  <si>
    <t>Slovinsko</t>
  </si>
  <si>
    <t>Kosovo</t>
  </si>
  <si>
    <t>Gambie</t>
  </si>
  <si>
    <t>Svazijsko</t>
  </si>
  <si>
    <t>Estonsko</t>
  </si>
  <si>
    <t>Mauricius</t>
  </si>
  <si>
    <t>Trinidad a Tobago</t>
  </si>
  <si>
    <t>Východní Timor</t>
  </si>
  <si>
    <t>Kypr</t>
  </si>
  <si>
    <t>Fidži</t>
  </si>
  <si>
    <t>Katar</t>
  </si>
  <si>
    <t>Komory</t>
  </si>
  <si>
    <t>Bahrajn</t>
  </si>
  <si>
    <t>Džibutsko</t>
  </si>
  <si>
    <t>Bhútán</t>
  </si>
  <si>
    <t>Černá Hora</t>
  </si>
  <si>
    <t>Rovníková Guinea</t>
  </si>
  <si>
    <t>Šalamounovy ostrovy</t>
  </si>
  <si>
    <t>Lucembursko</t>
  </si>
  <si>
    <t>Surinam</t>
  </si>
  <si>
    <t>Kapverdy</t>
  </si>
  <si>
    <t>Maledivy</t>
  </si>
  <si>
    <t>Brunej</t>
  </si>
  <si>
    <t>Bahamy</t>
  </si>
  <si>
    <t>Island</t>
  </si>
  <si>
    <t>Svatý Tomáš a Princův ostrov</t>
  </si>
  <si>
    <t>Svatá Lucie</t>
  </si>
  <si>
    <t>Mikronésie</t>
  </si>
  <si>
    <t>Svatý Vincent a Grenadiny</t>
  </si>
  <si>
    <t>Seychely</t>
  </si>
  <si>
    <t>Antigua a Barbuda</t>
  </si>
  <si>
    <t>Dominika</t>
  </si>
  <si>
    <t>Marshallovy ostrovy</t>
  </si>
  <si>
    <t>Svatý Kryštof a Nevis</t>
  </si>
  <si>
    <t>Lichtenštejnsko</t>
  </si>
  <si>
    <t>Monako</t>
  </si>
  <si>
    <t>San Marino</t>
  </si>
  <si>
    <t>Pořadí - počet obyvatel</t>
  </si>
  <si>
    <t>Pořadí - abecedně</t>
  </si>
  <si>
    <t>Pořadí abecedně</t>
  </si>
  <si>
    <t>Pořadí podle počtu obyvatel</t>
  </si>
  <si>
    <r>
      <t>Excel</t>
    </r>
    <r>
      <rPr>
        <i/>
        <sz val="28"/>
        <color theme="0" tint="-0.34998626667073579"/>
        <rFont val="Calibri"/>
        <family val="2"/>
        <charset val="238"/>
        <scheme val="minor"/>
      </rPr>
      <t>(entní)</t>
    </r>
    <r>
      <rPr>
        <sz val="36"/>
        <color theme="1"/>
        <rFont val="Calibri"/>
        <family val="2"/>
        <charset val="238"/>
        <scheme val="minor"/>
      </rPr>
      <t xml:space="preserve"> tipy, triky a postupy</t>
    </r>
  </si>
  <si>
    <t>Jiří Číhař</t>
  </si>
  <si>
    <t>jcihar@dataspectrum.cz</t>
  </si>
  <si>
    <t>web</t>
  </si>
  <si>
    <t>www.dataspectrum.cz</t>
  </si>
  <si>
    <t>Funkce POSUN a ovládací prvek POSUVNÍK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</si>
</sst>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€&quot;* #,##0.00_);_(&quot;€&quot;* \(#,##0.00\);_(&quot;€&quot;* &quot;-&quot;??_);_(@_)"/>
    <numFmt numFmtId="165" formatCode="#,##0.000"/>
    <numFmt numFmtId="166" formatCode="#,##0.0"/>
    <numFmt numFmtId="167" formatCode="0.0%"/>
    <numFmt numFmtId="168" formatCode="_-* #,##0\ _D_M_-;\-* #,##0\ _D_M_-;_-* &quot;-&quot;\ _D_M_-;_-@_-"/>
    <numFmt numFmtId="169" formatCode="_-&quot;£ &quot;\ * #,##0_-;\-&quot;£ &quot;\ * #,##0_-;_-&quot;£ &quot;\ * &quot;-&quot;_-;_-@_-"/>
    <numFmt numFmtId="170" formatCode="#,##0_ ;[Red]\-#,##0\ "/>
  </numFmts>
  <fonts count="40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color indexed="17"/>
      <name val="Helv"/>
    </font>
    <font>
      <sz val="9"/>
      <name val="Helv"/>
    </font>
    <font>
      <sz val="9"/>
      <color indexed="8"/>
      <name val="Helv"/>
    </font>
    <font>
      <u/>
      <sz val="10"/>
      <color indexed="36"/>
      <name val="New York"/>
    </font>
    <font>
      <b/>
      <u/>
      <sz val="9"/>
      <name val="Helv"/>
    </font>
    <font>
      <b/>
      <sz val="9"/>
      <name val="Helv"/>
    </font>
    <font>
      <sz val="9"/>
      <color indexed="39"/>
      <name val="Helv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8"/>
      <color indexed="39"/>
      <name val="Arial"/>
      <family val="2"/>
    </font>
    <font>
      <sz val="10"/>
      <name val="Helv"/>
    </font>
    <font>
      <sz val="9"/>
      <color indexed="20"/>
      <name val="Helv"/>
    </font>
    <font>
      <sz val="8"/>
      <color indexed="20"/>
      <name val="Helv"/>
    </font>
    <font>
      <sz val="8"/>
      <color indexed="8"/>
      <name val="Arial"/>
      <family val="2"/>
    </font>
    <font>
      <sz val="8"/>
      <name val="Helv"/>
    </font>
    <font>
      <sz val="9"/>
      <name val="Arial"/>
      <family val="2"/>
    </font>
    <font>
      <sz val="10"/>
      <name val="MS Sans Serif"/>
      <family val="2"/>
    </font>
    <font>
      <sz val="10"/>
      <name val="GillSans"/>
    </font>
    <font>
      <sz val="10"/>
      <name val="ZapfHumnst BT"/>
    </font>
    <font>
      <b/>
      <sz val="12"/>
      <name val="Arial"/>
      <family val="2"/>
    </font>
    <font>
      <sz val="10"/>
      <color indexed="23"/>
      <name val="Wingdings 3"/>
      <family val="1"/>
      <charset val="2"/>
    </font>
    <font>
      <sz val="14"/>
      <color indexed="10"/>
      <name val="Arial"/>
      <family val="2"/>
    </font>
    <font>
      <b/>
      <sz val="10"/>
      <color theme="0" tint="-0.34998626667073579"/>
      <name val="Arial"/>
      <family val="2"/>
    </font>
    <font>
      <sz val="26"/>
      <color theme="1"/>
      <name val="Calibri"/>
      <family val="2"/>
      <charset val="238"/>
      <scheme val="minor"/>
    </font>
    <font>
      <sz val="10"/>
      <name val="Arial CE"/>
      <charset val="238"/>
    </font>
    <font>
      <sz val="36"/>
      <color theme="1"/>
      <name val="Calibri"/>
      <family val="2"/>
      <charset val="238"/>
      <scheme val="minor"/>
    </font>
    <font>
      <i/>
      <sz val="28"/>
      <color theme="0" tint="-0.3499862666707357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i/>
      <sz val="2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2" fillId="0" borderId="0"/>
    <xf numFmtId="0" fontId="25" fillId="0" borderId="0">
      <alignment vertical="top"/>
    </xf>
    <xf numFmtId="168" fontId="2" fillId="0" borderId="0" applyFont="0" applyFill="0" applyBorder="0" applyAlignment="0" applyProtection="0"/>
    <xf numFmtId="3" fontId="10" fillId="2" borderId="1"/>
    <xf numFmtId="0" fontId="8" fillId="3" borderId="0"/>
    <xf numFmtId="0" fontId="4" fillId="0" borderId="0"/>
    <xf numFmtId="0" fontId="5" fillId="0" borderId="0">
      <alignment horizontal="left" vertical="center" indent="1"/>
    </xf>
    <xf numFmtId="14" fontId="26" fillId="0" borderId="0"/>
    <xf numFmtId="3" fontId="11" fillId="0" borderId="2"/>
    <xf numFmtId="4" fontId="7" fillId="0" borderId="0">
      <alignment horizontal="right" vertical="center"/>
    </xf>
    <xf numFmtId="164" fontId="2" fillId="0" borderId="0" applyFont="0" applyFill="0" applyBorder="0" applyAlignment="0" applyProtection="0"/>
    <xf numFmtId="3" fontId="9" fillId="0" borderId="0"/>
    <xf numFmtId="3" fontId="12" fillId="4" borderId="1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5" fillId="0" borderId="0"/>
    <xf numFmtId="0" fontId="11" fillId="0" borderId="0"/>
    <xf numFmtId="0" fontId="6" fillId="0" borderId="0" applyNumberFormat="0" applyFill="0" applyBorder="0" applyAlignment="0" applyProtection="0">
      <alignment vertical="top"/>
      <protection locked="0"/>
    </xf>
    <xf numFmtId="3" fontId="16" fillId="0" borderId="0"/>
    <xf numFmtId="9" fontId="16" fillId="0" borderId="0"/>
    <xf numFmtId="167" fontId="16" fillId="0" borderId="0"/>
    <xf numFmtId="10" fontId="16" fillId="0" borderId="0"/>
    <xf numFmtId="166" fontId="16" fillId="0" borderId="0"/>
    <xf numFmtId="4" fontId="16" fillId="0" borderId="0"/>
    <xf numFmtId="3" fontId="17" fillId="3" borderId="0">
      <protection locked="0"/>
    </xf>
    <xf numFmtId="4" fontId="18" fillId="3" borderId="0">
      <protection locked="0"/>
    </xf>
    <xf numFmtId="0" fontId="19" fillId="3" borderId="0"/>
    <xf numFmtId="1" fontId="18" fillId="3" borderId="0">
      <protection locked="0"/>
    </xf>
    <xf numFmtId="3" fontId="16" fillId="0" borderId="0"/>
    <xf numFmtId="168" fontId="2" fillId="0" borderId="0" applyFont="0" applyFill="0" applyBorder="0" applyAlignment="0" applyProtection="0"/>
    <xf numFmtId="3" fontId="20" fillId="0" borderId="0"/>
    <xf numFmtId="3" fontId="11" fillId="0" borderId="0"/>
    <xf numFmtId="10" fontId="27" fillId="0" borderId="3" applyFont="0" applyFill="0" applyAlignment="0" applyProtection="0"/>
    <xf numFmtId="9" fontId="12" fillId="0" borderId="2"/>
    <xf numFmtId="3" fontId="21" fillId="0" borderId="0"/>
    <xf numFmtId="4" fontId="21" fillId="0" borderId="0"/>
    <xf numFmtId="167" fontId="22" fillId="0" borderId="0"/>
    <xf numFmtId="3" fontId="10" fillId="2" borderId="0"/>
    <xf numFmtId="3" fontId="23" fillId="5" borderId="0"/>
    <xf numFmtId="0" fontId="7" fillId="0" borderId="0"/>
    <xf numFmtId="167" fontId="11" fillId="0" borderId="0"/>
    <xf numFmtId="0" fontId="25" fillId="0" borderId="0">
      <alignment vertical="top"/>
    </xf>
    <xf numFmtId="167" fontId="15" fillId="0" borderId="0"/>
    <xf numFmtId="167" fontId="15" fillId="0" borderId="0"/>
    <xf numFmtId="3" fontId="15" fillId="0" borderId="2"/>
    <xf numFmtId="3" fontId="15" fillId="0" borderId="0"/>
    <xf numFmtId="0" fontId="15" fillId="0" borderId="0"/>
    <xf numFmtId="20" fontId="26" fillId="0" borderId="0"/>
    <xf numFmtId="0" fontId="3" fillId="0" borderId="0"/>
    <xf numFmtId="169" fontId="28" fillId="0" borderId="0" applyFont="0" applyFill="0" applyBorder="0" applyAlignment="0" applyProtection="0"/>
    <xf numFmtId="165" fontId="24" fillId="0" borderId="0"/>
    <xf numFmtId="38" fontId="7" fillId="0" borderId="0">
      <alignment horizontal="right" vertical="center"/>
    </xf>
    <xf numFmtId="0" fontId="1" fillId="0" borderId="0"/>
    <xf numFmtId="0" fontId="34" fillId="0" borderId="0"/>
    <xf numFmtId="0" fontId="37" fillId="0" borderId="0" applyNumberFormat="0" applyFill="0" applyBorder="0" applyAlignment="0" applyProtection="0"/>
  </cellStyleXfs>
  <cellXfs count="60">
    <xf numFmtId="0" fontId="0" fillId="0" borderId="0" xfId="0"/>
    <xf numFmtId="0" fontId="7" fillId="0" borderId="0" xfId="0" applyFont="1" applyProtection="1"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170" fontId="7" fillId="0" borderId="5" xfId="0" applyNumberFormat="1" applyFont="1" applyBorder="1" applyAlignment="1" applyProtection="1">
      <alignment vertical="center"/>
      <protection hidden="1"/>
    </xf>
    <xf numFmtId="170" fontId="7" fillId="0" borderId="6" xfId="0" applyNumberFormat="1" applyFont="1" applyBorder="1" applyAlignment="1" applyProtection="1">
      <alignment vertical="center"/>
      <protection hidden="1"/>
    </xf>
    <xf numFmtId="170" fontId="7" fillId="0" borderId="7" xfId="0" applyNumberFormat="1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4" xfId="0" applyFont="1" applyBorder="1" applyAlignment="1" applyProtection="1">
      <alignment horizontal="left" vertical="center" wrapText="1" indent="1"/>
      <protection hidden="1"/>
    </xf>
    <xf numFmtId="0" fontId="7" fillId="0" borderId="5" xfId="0" applyFont="1" applyBorder="1" applyAlignment="1" applyProtection="1">
      <alignment horizontal="left" vertical="center" wrapText="1" indent="1"/>
      <protection locked="0" hidden="1"/>
    </xf>
    <xf numFmtId="170" fontId="7" fillId="0" borderId="5" xfId="0" applyNumberFormat="1" applyFont="1" applyBorder="1" applyAlignment="1" applyProtection="1">
      <alignment horizontal="right" vertical="center"/>
      <protection locked="0" hidden="1"/>
    </xf>
    <xf numFmtId="0" fontId="7" fillId="0" borderId="6" xfId="0" applyFont="1" applyBorder="1" applyAlignment="1" applyProtection="1">
      <alignment horizontal="left" vertical="center" wrapText="1" indent="1"/>
      <protection locked="0" hidden="1"/>
    </xf>
    <xf numFmtId="170" fontId="7" fillId="0" borderId="6" xfId="0" applyNumberFormat="1" applyFont="1" applyBorder="1" applyAlignment="1" applyProtection="1">
      <alignment horizontal="right" vertical="center"/>
      <protection locked="0" hidden="1"/>
    </xf>
    <xf numFmtId="0" fontId="7" fillId="0" borderId="7" xfId="0" applyFont="1" applyBorder="1" applyAlignment="1" applyProtection="1">
      <alignment horizontal="left" vertical="center" wrapText="1" indent="1"/>
      <protection locked="0" hidden="1"/>
    </xf>
    <xf numFmtId="170" fontId="7" fillId="0" borderId="7" xfId="0" applyNumberFormat="1" applyFont="1" applyBorder="1" applyAlignment="1" applyProtection="1">
      <alignment horizontal="right" vertical="center"/>
      <protection locked="0"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/>
    <xf numFmtId="3" fontId="7" fillId="0" borderId="0" xfId="0" applyNumberFormat="1" applyFont="1" applyAlignment="1" applyProtection="1">
      <alignment horizontal="right" vertical="center"/>
      <protection locked="0"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8" fillId="0" borderId="8" xfId="0" applyFont="1" applyBorder="1" applyAlignment="1" applyProtection="1">
      <alignment horizontal="left" vertical="center" indent="1"/>
      <protection hidden="1"/>
    </xf>
    <xf numFmtId="0" fontId="29" fillId="0" borderId="8" xfId="0" applyFont="1" applyBorder="1" applyAlignment="1" applyProtection="1">
      <alignment horizontal="left" vertical="center" indent="2"/>
      <protection hidden="1"/>
    </xf>
    <xf numFmtId="0" fontId="7" fillId="0" borderId="9" xfId="0" applyFont="1" applyBorder="1" applyAlignment="1" applyProtection="1">
      <alignment vertical="center"/>
      <protection hidden="1"/>
    </xf>
    <xf numFmtId="0" fontId="7" fillId="0" borderId="10" xfId="0" applyFont="1" applyBorder="1" applyAlignment="1" applyProtection="1">
      <alignment horizontal="left" vertical="center" indent="1"/>
      <protection hidden="1"/>
    </xf>
    <xf numFmtId="0" fontId="30" fillId="0" borderId="10" xfId="0" applyFont="1" applyBorder="1" applyAlignment="1" applyProtection="1">
      <alignment horizontal="center"/>
      <protection hidden="1"/>
    </xf>
    <xf numFmtId="170" fontId="7" fillId="0" borderId="11" xfId="0" applyNumberFormat="1" applyFont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0" fontId="7" fillId="0" borderId="13" xfId="0" applyFont="1" applyBorder="1" applyAlignment="1" applyProtection="1">
      <alignment horizontal="left" vertical="center" indent="1"/>
      <protection hidden="1"/>
    </xf>
    <xf numFmtId="0" fontId="30" fillId="0" borderId="13" xfId="0" applyFont="1" applyBorder="1" applyAlignment="1" applyProtection="1">
      <alignment horizontal="center"/>
      <protection hidden="1"/>
    </xf>
    <xf numFmtId="170" fontId="7" fillId="0" borderId="14" xfId="0" applyNumberFormat="1" applyFont="1" applyBorder="1" applyAlignment="1" applyProtection="1">
      <alignment vertical="center"/>
      <protection hidden="1"/>
    </xf>
    <xf numFmtId="0" fontId="30" fillId="0" borderId="15" xfId="0" applyFont="1" applyBorder="1" applyAlignment="1" applyProtection="1">
      <alignment horizontal="center"/>
      <protection hidden="1"/>
    </xf>
    <xf numFmtId="170" fontId="7" fillId="0" borderId="16" xfId="0" applyNumberFormat="1" applyFont="1" applyBorder="1" applyAlignment="1" applyProtection="1">
      <alignment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0" fontId="7" fillId="0" borderId="18" xfId="0" applyFont="1" applyBorder="1" applyAlignment="1" applyProtection="1">
      <alignment horizontal="left" vertical="center" indent="1"/>
      <protection hidden="1"/>
    </xf>
    <xf numFmtId="0" fontId="30" fillId="0" borderId="18" xfId="0" applyFont="1" applyBorder="1" applyAlignment="1" applyProtection="1">
      <alignment horizontal="center"/>
      <protection hidden="1"/>
    </xf>
    <xf numFmtId="170" fontId="7" fillId="0" borderId="19" xfId="0" applyNumberFormat="1" applyFont="1" applyBorder="1" applyAlignment="1" applyProtection="1">
      <alignment vertical="center"/>
      <protection hidden="1"/>
    </xf>
    <xf numFmtId="0" fontId="29" fillId="0" borderId="8" xfId="0" applyFont="1" applyBorder="1" applyAlignment="1" applyProtection="1">
      <alignment horizontal="left" vertical="center" indent="1"/>
      <protection hidden="1"/>
    </xf>
    <xf numFmtId="0" fontId="8" fillId="0" borderId="20" xfId="0" applyFont="1" applyBorder="1" applyAlignment="1" applyProtection="1">
      <alignment horizontal="left" vertical="center" wrapText="1" indent="1"/>
      <protection hidden="1"/>
    </xf>
    <xf numFmtId="0" fontId="8" fillId="0" borderId="20" xfId="0" applyFont="1" applyBorder="1" applyAlignment="1" applyProtection="1">
      <alignment horizontal="right" vertical="center" wrapText="1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 vertical="top"/>
      <protection hidden="1"/>
    </xf>
    <xf numFmtId="0" fontId="6" fillId="0" borderId="0" xfId="18" applyAlignment="1" applyProtection="1">
      <alignment vertical="center"/>
      <protection hidden="1"/>
    </xf>
    <xf numFmtId="170" fontId="7" fillId="0" borderId="5" xfId="0" applyNumberFormat="1" applyFont="1" applyBorder="1" applyAlignment="1" applyProtection="1">
      <alignment horizontal="left" vertical="center" indent="1"/>
      <protection hidden="1"/>
    </xf>
    <xf numFmtId="170" fontId="7" fillId="0" borderId="6" xfId="0" applyNumberFormat="1" applyFont="1" applyBorder="1" applyAlignment="1" applyProtection="1">
      <alignment horizontal="left" vertical="center" indent="1"/>
      <protection hidden="1"/>
    </xf>
    <xf numFmtId="170" fontId="7" fillId="0" borderId="7" xfId="0" applyNumberFormat="1" applyFont="1" applyBorder="1" applyAlignment="1" applyProtection="1">
      <alignment horizontal="left" vertical="center" indent="1"/>
      <protection hidden="1"/>
    </xf>
    <xf numFmtId="170" fontId="7" fillId="0" borderId="6" xfId="0" applyNumberFormat="1" applyFont="1" applyBorder="1" applyAlignment="1" applyProtection="1">
      <alignment horizontal="right" vertical="center" indent="1"/>
      <protection hidden="1"/>
    </xf>
    <xf numFmtId="170" fontId="7" fillId="0" borderId="6" xfId="0" applyNumberFormat="1" applyFont="1" applyBorder="1" applyAlignment="1" applyProtection="1">
      <alignment horizontal="right" vertical="center" indent="1"/>
      <protection locked="0" hidden="1"/>
    </xf>
    <xf numFmtId="170" fontId="7" fillId="0" borderId="7" xfId="0" applyNumberFormat="1" applyFont="1" applyBorder="1" applyAlignment="1" applyProtection="1">
      <alignment horizontal="right" vertical="center" indent="1"/>
      <protection hidden="1"/>
    </xf>
    <xf numFmtId="170" fontId="7" fillId="0" borderId="7" xfId="0" applyNumberFormat="1" applyFont="1" applyBorder="1" applyAlignment="1" applyProtection="1">
      <alignment horizontal="right" vertical="center" indent="1"/>
      <protection locked="0" hidden="1"/>
    </xf>
    <xf numFmtId="170" fontId="7" fillId="0" borderId="5" xfId="0" applyNumberFormat="1" applyFont="1" applyBorder="1" applyAlignment="1" applyProtection="1">
      <alignment horizontal="right" vertical="center" indent="1"/>
      <protection hidden="1"/>
    </xf>
    <xf numFmtId="170" fontId="7" fillId="0" borderId="5" xfId="0" applyNumberFormat="1" applyFont="1" applyBorder="1" applyAlignment="1" applyProtection="1">
      <alignment horizontal="right" vertical="center" indent="1"/>
      <protection locked="0" hidden="1"/>
    </xf>
    <xf numFmtId="0" fontId="29" fillId="0" borderId="8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32" fillId="0" borderId="8" xfId="0" applyFont="1" applyBorder="1" applyAlignment="1" applyProtection="1">
      <alignment horizontal="right" vertical="center" indent="1"/>
      <protection hidden="1"/>
    </xf>
    <xf numFmtId="0" fontId="33" fillId="0" borderId="0" xfId="53" applyFont="1"/>
    <xf numFmtId="0" fontId="34" fillId="0" borderId="0" xfId="54"/>
    <xf numFmtId="0" fontId="35" fillId="0" borderId="0" xfId="53" applyFont="1" applyAlignment="1">
      <alignment horizontal="left"/>
    </xf>
    <xf numFmtId="0" fontId="35" fillId="0" borderId="0" xfId="53" applyFont="1"/>
    <xf numFmtId="0" fontId="33" fillId="0" borderId="0" xfId="53" applyFont="1" applyAlignment="1">
      <alignment horizontal="right"/>
    </xf>
    <xf numFmtId="0" fontId="38" fillId="0" borderId="0" xfId="55" applyFont="1"/>
    <xf numFmtId="0" fontId="39" fillId="0" borderId="0" xfId="53" applyFont="1" applyAlignment="1">
      <alignment horizontal="right"/>
    </xf>
  </cellXfs>
  <cellStyles count="56">
    <cellStyle name="=C:\WINNT\SYSTEM32\COMMAND.COM" xfId="1" xr:uid="{00000000-0005-0000-0000-000000000000}"/>
    <cellStyle name="=C:\WINNT35\SYSTEM32\COMMAND.COM" xfId="2" xr:uid="{00000000-0005-0000-0000-000001000000}"/>
    <cellStyle name="AFE" xfId="3" xr:uid="{00000000-0005-0000-0000-000002000000}"/>
    <cellStyle name="Bezug" xfId="4" xr:uid="{00000000-0005-0000-0000-000003000000}"/>
    <cellStyle name="Comm_Big_Title" xfId="5" xr:uid="{00000000-0005-0000-0000-000004000000}"/>
    <cellStyle name="Comment" xfId="6" xr:uid="{00000000-0005-0000-0000-000005000000}"/>
    <cellStyle name="ContentsHyperlink" xfId="7" xr:uid="{00000000-0005-0000-0000-000006000000}"/>
    <cellStyle name="Datum" xfId="8" xr:uid="{00000000-0005-0000-0000-000007000000}"/>
    <cellStyle name="Dezimal [+line]" xfId="9" xr:uid="{00000000-0005-0000-0000-000008000000}"/>
    <cellStyle name="Dezimal(0)" xfId="10" xr:uid="{00000000-0005-0000-0000-000009000000}"/>
    <cellStyle name="Euro" xfId="11" xr:uid="{00000000-0005-0000-0000-00000A000000}"/>
    <cellStyle name="Fett" xfId="12" xr:uid="{00000000-0005-0000-0000-00000B000000}"/>
    <cellStyle name="Fix_Daten" xfId="13" xr:uid="{00000000-0005-0000-0000-00000C000000}"/>
    <cellStyle name="Followed Hyperlink" xfId="14" xr:uid="{00000000-0005-0000-0000-00000D000000}"/>
    <cellStyle name="Headline1" xfId="15" xr:uid="{00000000-0005-0000-0000-00000E000000}"/>
    <cellStyle name="Headline2" xfId="16" xr:uid="{00000000-0005-0000-0000-00000F000000}"/>
    <cellStyle name="Headline3" xfId="17" xr:uid="{00000000-0005-0000-0000-000010000000}"/>
    <cellStyle name="Hypertextový odkaz" xfId="18" builtinId="8"/>
    <cellStyle name="Hypertextový odkaz 2" xfId="55" xr:uid="{1B948E54-4017-45CE-AA14-840B5C5B1CD2}"/>
    <cellStyle name="Input" xfId="19" xr:uid="{00000000-0005-0000-0000-000012000000}"/>
    <cellStyle name="Input [%]" xfId="20" xr:uid="{00000000-0005-0000-0000-000013000000}"/>
    <cellStyle name="Input [%0]" xfId="21" xr:uid="{00000000-0005-0000-0000-000014000000}"/>
    <cellStyle name="Input [%00]" xfId="22" xr:uid="{00000000-0005-0000-0000-000015000000}"/>
    <cellStyle name="Input [0]" xfId="23" xr:uid="{00000000-0005-0000-0000-000016000000}"/>
    <cellStyle name="Input [00]" xfId="24" xr:uid="{00000000-0005-0000-0000-000017000000}"/>
    <cellStyle name="Input(#.##0)" xfId="25" xr:uid="{00000000-0005-0000-0000-000018000000}"/>
    <cellStyle name="Input(#.##0,00)" xfId="26" xr:uid="{00000000-0005-0000-0000-000019000000}"/>
    <cellStyle name="Input(%)" xfId="27" xr:uid="{00000000-0005-0000-0000-00001A000000}"/>
    <cellStyle name="Input(0)" xfId="28" xr:uid="{00000000-0005-0000-0000-00001B000000}"/>
    <cellStyle name="Input_Abschreibung" xfId="29" xr:uid="{00000000-0005-0000-0000-00001C000000}"/>
    <cellStyle name="Muster" xfId="30" xr:uid="{00000000-0005-0000-0000-00001D000000}"/>
    <cellStyle name="Normal" xfId="31" xr:uid="{00000000-0005-0000-0000-00001E000000}"/>
    <cellStyle name="Normální" xfId="0" builtinId="0"/>
    <cellStyle name="Normální 2 2" xfId="53" xr:uid="{10D43E05-D9C2-44EC-AA3D-EFE91C773EC7}"/>
    <cellStyle name="Normální 3 2" xfId="54" xr:uid="{EDAEAC74-D1D3-4EA8-A9CB-5BC5E92C736D}"/>
    <cellStyle name="OOO_Punkt" xfId="32" xr:uid="{00000000-0005-0000-0000-000020000000}"/>
    <cellStyle name="Percent (2)" xfId="33" xr:uid="{00000000-0005-0000-0000-000021000000}"/>
    <cellStyle name="Prozent +line" xfId="34" xr:uid="{00000000-0005-0000-0000-000022000000}"/>
    <cellStyle name="Reference" xfId="35" xr:uid="{00000000-0005-0000-0000-000023000000}"/>
    <cellStyle name="Reference [00]" xfId="36" xr:uid="{00000000-0005-0000-0000-000024000000}"/>
    <cellStyle name="Reference%" xfId="37" xr:uid="{00000000-0005-0000-0000-000025000000}"/>
    <cellStyle name="Reference_AB_9697" xfId="38" xr:uid="{00000000-0005-0000-0000-000026000000}"/>
    <cellStyle name="Referenz" xfId="39" xr:uid="{00000000-0005-0000-0000-000027000000}"/>
    <cellStyle name="Standard 2" xfId="40" xr:uid="{00000000-0005-0000-0000-000028000000}"/>
    <cellStyle name="Standard%" xfId="41" xr:uid="{00000000-0005-0000-0000-000029000000}"/>
    <cellStyle name="Stil 1" xfId="42" xr:uid="{00000000-0005-0000-0000-00002A000000}"/>
    <cellStyle name="Subtotal" xfId="43" xr:uid="{00000000-0005-0000-0000-00002B000000}"/>
    <cellStyle name="Summe" xfId="44" xr:uid="{00000000-0005-0000-0000-00002C000000}"/>
    <cellStyle name="Summe [+line]" xfId="45" xr:uid="{00000000-0005-0000-0000-00002D000000}"/>
    <cellStyle name="Summe [000]" xfId="46" xr:uid="{00000000-0005-0000-0000-00002E000000}"/>
    <cellStyle name="Summe_Abschreibung" xfId="47" xr:uid="{00000000-0005-0000-0000-00002F000000}"/>
    <cellStyle name="Uhrzeit" xfId="48" xr:uid="{00000000-0005-0000-0000-000030000000}"/>
    <cellStyle name="Unit" xfId="49" xr:uid="{00000000-0005-0000-0000-000031000000}"/>
    <cellStyle name="Valuta (0)_spies97" xfId="50" xr:uid="{00000000-0005-0000-0000-000032000000}"/>
    <cellStyle name="VIH" xfId="51" xr:uid="{00000000-0005-0000-0000-000033000000}"/>
    <cellStyle name="Währung(0)" xfId="52" xr:uid="{00000000-0005-0000-0000-00003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Dashboard!$C$6:$C$20</c:f>
              <c:strCache>
                <c:ptCount val="15"/>
                <c:pt idx="0">
                  <c:v>Libye</c:v>
                </c:pt>
                <c:pt idx="1">
                  <c:v>Lichtenštejnsko</c:v>
                </c:pt>
                <c:pt idx="2">
                  <c:v>Litva</c:v>
                </c:pt>
                <c:pt idx="3">
                  <c:v>Lotyšsko</c:v>
                </c:pt>
                <c:pt idx="4">
                  <c:v>Lucembursko</c:v>
                </c:pt>
                <c:pt idx="5">
                  <c:v>Madagaskar</c:v>
                </c:pt>
                <c:pt idx="6">
                  <c:v>Maďarsko</c:v>
                </c:pt>
                <c:pt idx="7">
                  <c:v>Makedonie</c:v>
                </c:pt>
                <c:pt idx="8">
                  <c:v>Malajsie</c:v>
                </c:pt>
                <c:pt idx="9">
                  <c:v>Malawi</c:v>
                </c:pt>
                <c:pt idx="10">
                  <c:v>Maledivy</c:v>
                </c:pt>
                <c:pt idx="11">
                  <c:v>Mali</c:v>
                </c:pt>
                <c:pt idx="12">
                  <c:v>Malta</c:v>
                </c:pt>
                <c:pt idx="13">
                  <c:v>Maroko</c:v>
                </c:pt>
                <c:pt idx="14">
                  <c:v>Marshallovy ostrovy</c:v>
                </c:pt>
              </c:strCache>
            </c:strRef>
          </c:cat>
          <c:val>
            <c:numRef>
              <c:f>Dashboard!$E$6:$E$20</c:f>
              <c:numCache>
                <c:formatCode>#\ ##0_ ;[Red]\-#\ ##0\ </c:formatCode>
                <c:ptCount val="15"/>
                <c:pt idx="0">
                  <c:v>6324360</c:v>
                </c:pt>
                <c:pt idx="1">
                  <c:v>34760</c:v>
                </c:pt>
                <c:pt idx="2">
                  <c:v>3555180</c:v>
                </c:pt>
                <c:pt idx="3">
                  <c:v>2231500</c:v>
                </c:pt>
                <c:pt idx="4">
                  <c:v>491780</c:v>
                </c:pt>
                <c:pt idx="5">
                  <c:v>20653560</c:v>
                </c:pt>
                <c:pt idx="6">
                  <c:v>9905600</c:v>
                </c:pt>
                <c:pt idx="7">
                  <c:v>2066720</c:v>
                </c:pt>
                <c:pt idx="8">
                  <c:v>25715820</c:v>
                </c:pt>
                <c:pt idx="9">
                  <c:v>15028760</c:v>
                </c:pt>
                <c:pt idx="10">
                  <c:v>396330</c:v>
                </c:pt>
                <c:pt idx="11">
                  <c:v>13443230</c:v>
                </c:pt>
                <c:pt idx="12">
                  <c:v>405170</c:v>
                </c:pt>
                <c:pt idx="13">
                  <c:v>31285170</c:v>
                </c:pt>
                <c:pt idx="14">
                  <c:v>64520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B-4366-B6AD-B83533346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649600"/>
        <c:axId val="1"/>
      </c:barChart>
      <c:catAx>
        <c:axId val="19616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61649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Číselník!$C$4" max="176" min="1" page="10" val="96"/>
</file>

<file path=xl/ctrlProps/ctrlProp2.xml><?xml version="1.0" encoding="utf-8"?>
<formControlPr xmlns="http://schemas.microsoft.com/office/spreadsheetml/2009/9/main" objectType="Radio" checked="Checked" firstButton="1" fmlaLink="D6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4</xdr:row>
      <xdr:rowOff>167640</xdr:rowOff>
    </xdr:from>
    <xdr:to>
      <xdr:col>13</xdr:col>
      <xdr:colOff>525780</xdr:colOff>
      <xdr:row>18</xdr:row>
      <xdr:rowOff>167640</xdr:rowOff>
    </xdr:to>
    <xdr:graphicFrame macro="">
      <xdr:nvGraphicFramePr>
        <xdr:cNvPr id="5976428" name="Graf 1">
          <a:extLst>
            <a:ext uri="{FF2B5EF4-FFF2-40B4-BE49-F238E27FC236}">
              <a16:creationId xmlns:a16="http://schemas.microsoft.com/office/drawing/2014/main" id="{00000000-0008-0000-0000-00006C315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050363" name="ScrollBar" hidden="1">
              <a:extLst>
                <a:ext uri="{63B3BB69-23CF-44E3-9099-C40C66FF867C}">
                  <a14:compatExt spid="_x0000_s2050363"/>
                </a:ext>
                <a:ext uri="{FF2B5EF4-FFF2-40B4-BE49-F238E27FC236}">
                  <a16:creationId xmlns:a16="http://schemas.microsoft.com/office/drawing/2014/main" id="{00000000-0008-0000-0000-00003B49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2</xdr:row>
          <xdr:rowOff>83820</xdr:rowOff>
        </xdr:from>
        <xdr:to>
          <xdr:col>2</xdr:col>
          <xdr:colOff>457200</xdr:colOff>
          <xdr:row>3</xdr:row>
          <xdr:rowOff>144780</xdr:rowOff>
        </xdr:to>
        <xdr:sp macro="" textlink="">
          <xdr:nvSpPr>
            <xdr:cNvPr id="5976418" name="Option Button 8546" hidden="1">
              <a:extLst>
                <a:ext uri="{63B3BB69-23CF-44E3-9099-C40C66FF867C}">
                  <a14:compatExt spid="_x0000_s5976418"/>
                </a:ext>
                <a:ext uri="{FF2B5EF4-FFF2-40B4-BE49-F238E27FC236}">
                  <a16:creationId xmlns:a16="http://schemas.microsoft.com/office/drawing/2014/main" id="{00000000-0008-0000-0000-000062315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472440</xdr:colOff>
          <xdr:row>2</xdr:row>
          <xdr:rowOff>106680</xdr:rowOff>
        </xdr:from>
        <xdr:to>
          <xdr:col>4</xdr:col>
          <xdr:colOff>784860</xdr:colOff>
          <xdr:row>4</xdr:row>
          <xdr:rowOff>0</xdr:rowOff>
        </xdr:to>
        <xdr:sp macro="" textlink="">
          <xdr:nvSpPr>
            <xdr:cNvPr id="5976419" name="Option Button 8547" hidden="1">
              <a:extLst>
                <a:ext uri="{63B3BB69-23CF-44E3-9099-C40C66FF867C}">
                  <a14:compatExt spid="_x0000_s5976419"/>
                </a:ext>
                <a:ext uri="{FF2B5EF4-FFF2-40B4-BE49-F238E27FC236}">
                  <a16:creationId xmlns:a16="http://schemas.microsoft.com/office/drawing/2014/main" id="{00000000-0008-0000-0000-000063315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rExcel\ExcelItalsky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iri.cihar\OneDrive%20-%20MARO%20s.r.o\Documents\NaWeb\Dataspectrum_2022\excel_formatovani_desetinna_carka.xlsx" TargetMode="External"/><Relationship Id="rId1" Type="http://schemas.openxmlformats.org/officeDocument/2006/relationships/externalLinkPath" Target="excel_formatovani_desetinna_cark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funkce_inde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.cihar\OneDrive%20-%20MARO%20s.r.o\Documents\excelentn&#237;_triky%20-%20vyhled&#225;vac&#237;%20funkce_v&#353;echny%20v&#253;sky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5"/>
      <sheetName val="space"/>
      <sheetName val="graf_den"/>
      <sheetName val="Error2Zero"/>
      <sheetName val="atomizace_vzorců"/>
      <sheetName val="hledat"/>
      <sheetName val="zdroj"/>
      <sheetName val="hodn"/>
      <sheetName val="Исх"/>
      <sheetName val="Val"/>
      <sheetName val="POSLEDNÍ DATUM"/>
      <sheetName val="pod_formatovani"/>
      <sheetName val="time"/>
      <sheetName val="dynamická oblast"/>
      <sheetName val="List2 (2)"/>
      <sheetName val="List2 (3)"/>
      <sheetName val="první datum"/>
      <sheetName val="ProbLookup"/>
      <sheetName val="ZAOKROUHLIT ČAS"/>
      <sheetName val="noční směna"/>
      <sheetName val="CellsBar"/>
      <sheetName val="sumace"/>
      <sheetName val="percentile"/>
      <sheetName val="countif_pokrocily"/>
      <sheetName val="List3"/>
      <sheetName val="maximum 3"/>
      <sheetName val="List1"/>
      <sheetName val="porovnání"/>
      <sheetName val="visible function"/>
      <sheetName val="suma literálů"/>
      <sheetName val="suma_chyby"/>
      <sheetName val="součet"/>
      <sheetName val="názvy"/>
      <sheetName val="Years"/>
      <sheetName val="Years(2)"/>
      <sheetName val="vyznač víkend"/>
      <sheetName val="skrytí_nul"/>
      <sheetName val="subtotal_zadání"/>
      <sheetName val="subtotal_řešení"/>
      <sheetName val="List2"/>
      <sheetName val="SUMIF"/>
      <sheetName val="platné číslice"/>
      <sheetName val="stále_viditelné"/>
      <sheetName val="grafika"/>
      <sheetName val="graf-popisy na textové pole"/>
      <sheetName val="text"/>
      <sheetName val="Intro"/>
      <sheetName val="Revised_line"/>
      <sheetName val="Titanic"/>
      <sheetName val="obálka"/>
      <sheetName val="TransparentRadar"/>
      <sheetName val="ShadeBellow"/>
      <sheetName val="Grafika1"/>
      <sheetName val="Dvojité Kliknutí"/>
      <sheetName val="kruznice"/>
      <sheetName val="wind"/>
      <sheetName val="MakeFreeForm"/>
      <sheetName val="poligono"/>
      <sheetName val="ExcelDiet"/>
      <sheetName val="MTD Average"/>
      <sheetName val="křivka"/>
      <sheetName val="Workbook Contents"/>
      <sheetName val="autos"/>
      <sheetName val="business"/>
      <sheetName val="computing"/>
      <sheetName val="ent"/>
      <sheetName val="games"/>
      <sheetName val="health"/>
    </sheetNames>
    <sheetDataSet>
      <sheetData sheetId="0"/>
      <sheetData sheetId="1"/>
      <sheetData sheetId="2"/>
      <sheetData sheetId="3"/>
      <sheetData sheetId="4">
        <row r="1">
          <cell r="A1">
            <v>26</v>
          </cell>
          <cell r="B1">
            <v>22</v>
          </cell>
          <cell r="C1">
            <v>48</v>
          </cell>
        </row>
      </sheetData>
      <sheetData sheetId="5">
        <row r="15">
          <cell r="G15" t="str">
            <v>jan</v>
          </cell>
          <cell r="H15" t="str">
            <v>jan</v>
          </cell>
          <cell r="I15" t="str">
            <v>jan</v>
          </cell>
          <cell r="J15" t="str">
            <v>Ben</v>
          </cell>
          <cell r="K15" t="str">
            <v>jan</v>
          </cell>
          <cell r="L15" t="str">
            <v>jan</v>
          </cell>
          <cell r="M15" t="str">
            <v>jan</v>
          </cell>
          <cell r="N15" t="str">
            <v>jan</v>
          </cell>
          <cell r="O15" t="str">
            <v>jan</v>
          </cell>
        </row>
      </sheetData>
      <sheetData sheetId="6">
        <row r="2">
          <cell r="B2" t="str">
            <v>А</v>
          </cell>
        </row>
        <row r="3">
          <cell r="B3" t="str">
            <v>Šimák</v>
          </cell>
        </row>
        <row r="4">
          <cell r="B4" t="str">
            <v>Г</v>
          </cell>
        </row>
        <row r="5">
          <cell r="B5" t="str">
            <v>Šimák</v>
          </cell>
        </row>
        <row r="6">
          <cell r="B6" t="str">
            <v>Martina</v>
          </cell>
        </row>
        <row r="7">
          <cell r="B7" t="str">
            <v>O</v>
          </cell>
        </row>
        <row r="8">
          <cell r="B8" t="str">
            <v>Jitka</v>
          </cell>
        </row>
        <row r="9">
          <cell r="B9" t="str">
            <v>Číhař</v>
          </cell>
        </row>
        <row r="10">
          <cell r="B10" t="str">
            <v>Jiri</v>
          </cell>
        </row>
        <row r="11">
          <cell r="B11" t="str">
            <v>Ďurovec</v>
          </cell>
        </row>
        <row r="12">
          <cell r="B12" t="e">
            <v>#NUM!</v>
          </cell>
        </row>
        <row r="13">
          <cell r="B13" t="e">
            <v>#NUM!</v>
          </cell>
        </row>
        <row r="14">
          <cell r="B14" t="e">
            <v>#NUM!</v>
          </cell>
        </row>
        <row r="15">
          <cell r="B15" t="e">
            <v>#NUM!</v>
          </cell>
        </row>
        <row r="16">
          <cell r="B16" t="e">
            <v>#NUM!</v>
          </cell>
        </row>
      </sheetData>
      <sheetData sheetId="7"/>
      <sheetData sheetId="8">
        <row r="1">
          <cell r="A1" t="str">
            <v>Буквы</v>
          </cell>
        </row>
        <row r="2">
          <cell r="A2" t="str">
            <v>А</v>
          </cell>
        </row>
        <row r="3">
          <cell r="A3" t="str">
            <v>Б</v>
          </cell>
        </row>
        <row r="4">
          <cell r="A4" t="str">
            <v>В</v>
          </cell>
        </row>
        <row r="5">
          <cell r="A5" t="str">
            <v>Г</v>
          </cell>
        </row>
        <row r="6">
          <cell r="A6" t="str">
            <v>Jiri</v>
          </cell>
        </row>
        <row r="7">
          <cell r="A7" t="str">
            <v>Barca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Mary</v>
          </cell>
          <cell r="B2">
            <v>10</v>
          </cell>
          <cell r="C2">
            <v>10</v>
          </cell>
        </row>
        <row r="3">
          <cell r="A3" t="str">
            <v>Nancy</v>
          </cell>
          <cell r="B3">
            <v>9</v>
          </cell>
          <cell r="C3">
            <v>19</v>
          </cell>
        </row>
        <row r="4">
          <cell r="A4" t="str">
            <v>Pamela</v>
          </cell>
          <cell r="B4">
            <v>8</v>
          </cell>
          <cell r="C4">
            <v>27</v>
          </cell>
        </row>
        <row r="5">
          <cell r="A5" t="str">
            <v>Beatrice</v>
          </cell>
          <cell r="B5">
            <v>7</v>
          </cell>
          <cell r="C5">
            <v>34</v>
          </cell>
        </row>
        <row r="6">
          <cell r="A6" t="str">
            <v>Deborah</v>
          </cell>
          <cell r="B6">
            <v>6</v>
          </cell>
          <cell r="C6">
            <v>40</v>
          </cell>
        </row>
        <row r="7">
          <cell r="A7" t="str">
            <v>Enid</v>
          </cell>
          <cell r="B7">
            <v>5</v>
          </cell>
          <cell r="C7">
            <v>45</v>
          </cell>
        </row>
        <row r="8">
          <cell r="A8" t="str">
            <v>Lolita</v>
          </cell>
          <cell r="B8">
            <v>4</v>
          </cell>
          <cell r="C8">
            <v>49</v>
          </cell>
        </row>
        <row r="9">
          <cell r="A9" t="str">
            <v>Delta</v>
          </cell>
          <cell r="B9">
            <v>3</v>
          </cell>
          <cell r="C9">
            <v>52</v>
          </cell>
        </row>
        <row r="10">
          <cell r="A10" t="str">
            <v>Mayola</v>
          </cell>
          <cell r="B10">
            <v>2</v>
          </cell>
          <cell r="C10">
            <v>54</v>
          </cell>
        </row>
        <row r="11">
          <cell r="A11" t="str">
            <v>Concha</v>
          </cell>
          <cell r="B11">
            <v>1</v>
          </cell>
          <cell r="C11">
            <v>55</v>
          </cell>
        </row>
      </sheetData>
      <sheetData sheetId="18"/>
      <sheetData sheetId="19"/>
      <sheetData sheetId="20"/>
      <sheetData sheetId="21"/>
      <sheetData sheetId="22">
        <row r="2">
          <cell r="A2">
            <v>33</v>
          </cell>
          <cell r="B2">
            <v>2</v>
          </cell>
        </row>
        <row r="3">
          <cell r="A3">
            <v>84</v>
          </cell>
          <cell r="B3">
            <v>9</v>
          </cell>
        </row>
        <row r="4">
          <cell r="A4">
            <v>47</v>
          </cell>
          <cell r="B4">
            <v>9</v>
          </cell>
        </row>
        <row r="5">
          <cell r="A5">
            <v>78</v>
          </cell>
          <cell r="B5">
            <v>10</v>
          </cell>
        </row>
        <row r="6">
          <cell r="A6">
            <v>78</v>
          </cell>
          <cell r="B6">
            <v>11</v>
          </cell>
        </row>
        <row r="7">
          <cell r="A7">
            <v>22</v>
          </cell>
          <cell r="B7">
            <v>12</v>
          </cell>
        </row>
        <row r="8">
          <cell r="A8">
            <v>68</v>
          </cell>
          <cell r="B8">
            <v>12</v>
          </cell>
        </row>
        <row r="9">
          <cell r="A9">
            <v>76</v>
          </cell>
          <cell r="B9">
            <v>13</v>
          </cell>
        </row>
        <row r="10">
          <cell r="A10">
            <v>50</v>
          </cell>
          <cell r="B10">
            <v>14</v>
          </cell>
        </row>
        <row r="11">
          <cell r="A11">
            <v>80</v>
          </cell>
          <cell r="B11">
            <v>14</v>
          </cell>
        </row>
        <row r="12">
          <cell r="A12">
            <v>96</v>
          </cell>
          <cell r="B12">
            <v>16</v>
          </cell>
        </row>
        <row r="13">
          <cell r="A13">
            <v>55</v>
          </cell>
          <cell r="B13">
            <v>17</v>
          </cell>
        </row>
        <row r="14">
          <cell r="A14">
            <v>20</v>
          </cell>
          <cell r="B14">
            <v>18</v>
          </cell>
        </row>
        <row r="15">
          <cell r="A15">
            <v>46</v>
          </cell>
          <cell r="B15">
            <v>19</v>
          </cell>
        </row>
        <row r="16">
          <cell r="A16">
            <v>18</v>
          </cell>
          <cell r="B16">
            <v>20</v>
          </cell>
        </row>
        <row r="17">
          <cell r="A17">
            <v>94</v>
          </cell>
          <cell r="B17">
            <v>21</v>
          </cell>
        </row>
        <row r="18">
          <cell r="A18">
            <v>98</v>
          </cell>
          <cell r="B18">
            <v>22</v>
          </cell>
        </row>
        <row r="19">
          <cell r="A19">
            <v>49</v>
          </cell>
          <cell r="B19">
            <v>23</v>
          </cell>
        </row>
        <row r="20">
          <cell r="A20">
            <v>38</v>
          </cell>
          <cell r="B20">
            <v>23</v>
          </cell>
        </row>
        <row r="21">
          <cell r="A21">
            <v>98</v>
          </cell>
          <cell r="B21">
            <v>25</v>
          </cell>
        </row>
        <row r="22">
          <cell r="A22">
            <v>33</v>
          </cell>
          <cell r="B22">
            <v>26</v>
          </cell>
        </row>
        <row r="23">
          <cell r="A23">
            <v>30</v>
          </cell>
          <cell r="B23">
            <v>26</v>
          </cell>
        </row>
        <row r="24">
          <cell r="A24">
            <v>76</v>
          </cell>
          <cell r="B24">
            <v>27</v>
          </cell>
        </row>
        <row r="25">
          <cell r="A25">
            <v>69</v>
          </cell>
          <cell r="B25">
            <v>28</v>
          </cell>
        </row>
        <row r="26">
          <cell r="A26">
            <v>67</v>
          </cell>
          <cell r="B26">
            <v>29</v>
          </cell>
        </row>
        <row r="27">
          <cell r="A27">
            <v>13</v>
          </cell>
          <cell r="B27">
            <v>30</v>
          </cell>
        </row>
        <row r="28">
          <cell r="A28">
            <v>48</v>
          </cell>
          <cell r="B28">
            <v>31</v>
          </cell>
        </row>
        <row r="29">
          <cell r="A29">
            <v>97</v>
          </cell>
          <cell r="B29">
            <v>32</v>
          </cell>
        </row>
        <row r="30">
          <cell r="A30">
            <v>72</v>
          </cell>
          <cell r="B30">
            <v>33</v>
          </cell>
        </row>
        <row r="31">
          <cell r="A31">
            <v>75</v>
          </cell>
          <cell r="B31">
            <v>33</v>
          </cell>
        </row>
        <row r="32">
          <cell r="A32">
            <v>29</v>
          </cell>
          <cell r="B32">
            <v>34</v>
          </cell>
        </row>
        <row r="33">
          <cell r="A33">
            <v>43</v>
          </cell>
          <cell r="B33">
            <v>35</v>
          </cell>
        </row>
        <row r="34">
          <cell r="A34">
            <v>95</v>
          </cell>
          <cell r="B34">
            <v>35</v>
          </cell>
        </row>
        <row r="35">
          <cell r="A35">
            <v>86</v>
          </cell>
          <cell r="B35">
            <v>36</v>
          </cell>
        </row>
        <row r="36">
          <cell r="A36">
            <v>56</v>
          </cell>
          <cell r="B36">
            <v>36</v>
          </cell>
        </row>
        <row r="37">
          <cell r="A37">
            <v>94</v>
          </cell>
          <cell r="B37">
            <v>36</v>
          </cell>
        </row>
        <row r="38">
          <cell r="A38">
            <v>10</v>
          </cell>
          <cell r="B38">
            <v>37</v>
          </cell>
        </row>
        <row r="39">
          <cell r="A39">
            <v>25</v>
          </cell>
          <cell r="B39">
            <v>38</v>
          </cell>
        </row>
        <row r="40">
          <cell r="A40">
            <v>39</v>
          </cell>
          <cell r="B40">
            <v>39</v>
          </cell>
        </row>
        <row r="41">
          <cell r="A41">
            <v>55</v>
          </cell>
          <cell r="B41">
            <v>39</v>
          </cell>
        </row>
        <row r="42">
          <cell r="A42">
            <v>56</v>
          </cell>
          <cell r="B42">
            <v>39</v>
          </cell>
        </row>
        <row r="43">
          <cell r="A43">
            <v>17</v>
          </cell>
          <cell r="B43">
            <v>40</v>
          </cell>
        </row>
        <row r="44">
          <cell r="A44">
            <v>34</v>
          </cell>
          <cell r="B44">
            <v>40</v>
          </cell>
        </row>
        <row r="45">
          <cell r="A45">
            <v>26</v>
          </cell>
          <cell r="B45">
            <v>43</v>
          </cell>
        </row>
        <row r="46">
          <cell r="A46">
            <v>19</v>
          </cell>
          <cell r="B46">
            <v>46</v>
          </cell>
        </row>
        <row r="47">
          <cell r="A47">
            <v>12</v>
          </cell>
          <cell r="B47">
            <v>46</v>
          </cell>
        </row>
        <row r="48">
          <cell r="A48">
            <v>14</v>
          </cell>
          <cell r="B48">
            <v>47</v>
          </cell>
        </row>
        <row r="49">
          <cell r="A49">
            <v>39</v>
          </cell>
          <cell r="B49">
            <v>48</v>
          </cell>
        </row>
        <row r="50">
          <cell r="A50">
            <v>36</v>
          </cell>
          <cell r="B50">
            <v>49</v>
          </cell>
        </row>
        <row r="51">
          <cell r="A51">
            <v>23</v>
          </cell>
          <cell r="B51">
            <v>49</v>
          </cell>
        </row>
        <row r="52">
          <cell r="A52">
            <v>36</v>
          </cell>
          <cell r="B52">
            <v>50</v>
          </cell>
        </row>
        <row r="53">
          <cell r="A53">
            <v>60</v>
          </cell>
          <cell r="B53">
            <v>50</v>
          </cell>
        </row>
        <row r="54">
          <cell r="A54">
            <v>50</v>
          </cell>
          <cell r="B54">
            <v>55</v>
          </cell>
        </row>
        <row r="55">
          <cell r="A55">
            <v>23</v>
          </cell>
          <cell r="B55">
            <v>55</v>
          </cell>
        </row>
        <row r="56">
          <cell r="A56">
            <v>61</v>
          </cell>
          <cell r="B56">
            <v>55</v>
          </cell>
        </row>
        <row r="57">
          <cell r="A57">
            <v>55</v>
          </cell>
          <cell r="B57">
            <v>56</v>
          </cell>
        </row>
        <row r="58">
          <cell r="A58">
            <v>66</v>
          </cell>
          <cell r="B58">
            <v>56</v>
          </cell>
        </row>
        <row r="59">
          <cell r="A59">
            <v>16</v>
          </cell>
          <cell r="B59">
            <v>60</v>
          </cell>
        </row>
        <row r="60">
          <cell r="A60">
            <v>39</v>
          </cell>
          <cell r="B60">
            <v>61</v>
          </cell>
        </row>
        <row r="61">
          <cell r="A61">
            <v>32</v>
          </cell>
          <cell r="B61">
            <v>62</v>
          </cell>
        </row>
        <row r="62">
          <cell r="A62">
            <v>27</v>
          </cell>
          <cell r="B62">
            <v>63</v>
          </cell>
        </row>
        <row r="63">
          <cell r="A63">
            <v>75</v>
          </cell>
          <cell r="B63">
            <v>64</v>
          </cell>
        </row>
        <row r="64">
          <cell r="A64">
            <v>63</v>
          </cell>
          <cell r="B64">
            <v>65</v>
          </cell>
        </row>
        <row r="65">
          <cell r="A65">
            <v>67</v>
          </cell>
          <cell r="B65">
            <v>66</v>
          </cell>
        </row>
        <row r="66">
          <cell r="A66">
            <v>82</v>
          </cell>
          <cell r="B66">
            <v>66</v>
          </cell>
        </row>
        <row r="67">
          <cell r="A67">
            <v>78</v>
          </cell>
          <cell r="B67">
            <v>67</v>
          </cell>
        </row>
        <row r="68">
          <cell r="A68">
            <v>40</v>
          </cell>
          <cell r="B68">
            <v>67</v>
          </cell>
        </row>
        <row r="69">
          <cell r="A69">
            <v>14</v>
          </cell>
          <cell r="B69">
            <v>68</v>
          </cell>
        </row>
        <row r="70">
          <cell r="A70">
            <v>31</v>
          </cell>
          <cell r="B70">
            <v>69</v>
          </cell>
        </row>
        <row r="71">
          <cell r="A71">
            <v>64</v>
          </cell>
          <cell r="B71">
            <v>69</v>
          </cell>
        </row>
        <row r="72">
          <cell r="A72">
            <v>36</v>
          </cell>
          <cell r="B72">
            <v>70</v>
          </cell>
        </row>
        <row r="73">
          <cell r="A73">
            <v>37</v>
          </cell>
          <cell r="B73">
            <v>70</v>
          </cell>
        </row>
        <row r="74">
          <cell r="A74">
            <v>35</v>
          </cell>
          <cell r="B74">
            <v>72</v>
          </cell>
        </row>
        <row r="75">
          <cell r="A75">
            <v>84</v>
          </cell>
          <cell r="B75">
            <v>73</v>
          </cell>
        </row>
        <row r="76">
          <cell r="A76">
            <v>70</v>
          </cell>
          <cell r="B76">
            <v>75</v>
          </cell>
        </row>
        <row r="77">
          <cell r="A77">
            <v>69</v>
          </cell>
          <cell r="B77">
            <v>75</v>
          </cell>
        </row>
        <row r="78">
          <cell r="A78">
            <v>12</v>
          </cell>
          <cell r="B78">
            <v>76</v>
          </cell>
        </row>
        <row r="79">
          <cell r="A79">
            <v>84</v>
          </cell>
          <cell r="B79">
            <v>76</v>
          </cell>
        </row>
        <row r="80">
          <cell r="A80">
            <v>78</v>
          </cell>
          <cell r="B80">
            <v>78</v>
          </cell>
        </row>
        <row r="81">
          <cell r="A81">
            <v>86</v>
          </cell>
          <cell r="B81">
            <v>78</v>
          </cell>
        </row>
        <row r="82">
          <cell r="A82">
            <v>73</v>
          </cell>
          <cell r="B82">
            <v>78</v>
          </cell>
        </row>
        <row r="83">
          <cell r="A83">
            <v>28</v>
          </cell>
          <cell r="B83">
            <v>78</v>
          </cell>
        </row>
        <row r="84">
          <cell r="A84">
            <v>40</v>
          </cell>
          <cell r="B84">
            <v>80</v>
          </cell>
        </row>
        <row r="85">
          <cell r="A85">
            <v>9</v>
          </cell>
          <cell r="B85">
            <v>81</v>
          </cell>
        </row>
        <row r="86">
          <cell r="A86">
            <v>21</v>
          </cell>
          <cell r="B86">
            <v>82</v>
          </cell>
        </row>
        <row r="87">
          <cell r="A87">
            <v>95</v>
          </cell>
          <cell r="B87">
            <v>84</v>
          </cell>
        </row>
        <row r="88">
          <cell r="A88">
            <v>49</v>
          </cell>
          <cell r="B88">
            <v>84</v>
          </cell>
        </row>
        <row r="89">
          <cell r="A89">
            <v>11</v>
          </cell>
          <cell r="B89">
            <v>84</v>
          </cell>
        </row>
        <row r="90">
          <cell r="A90">
            <v>65</v>
          </cell>
          <cell r="B90">
            <v>86</v>
          </cell>
        </row>
        <row r="91">
          <cell r="A91">
            <v>62</v>
          </cell>
          <cell r="B91">
            <v>86</v>
          </cell>
        </row>
        <row r="92">
          <cell r="A92">
            <v>70</v>
          </cell>
          <cell r="B92">
            <v>87</v>
          </cell>
        </row>
        <row r="93">
          <cell r="A93">
            <v>46</v>
          </cell>
          <cell r="B93">
            <v>94</v>
          </cell>
        </row>
        <row r="94">
          <cell r="A94">
            <v>87</v>
          </cell>
          <cell r="B94">
            <v>94</v>
          </cell>
        </row>
        <row r="95">
          <cell r="A95">
            <v>81</v>
          </cell>
          <cell r="B95">
            <v>95</v>
          </cell>
        </row>
        <row r="96">
          <cell r="A96">
            <v>66</v>
          </cell>
          <cell r="B96">
            <v>95</v>
          </cell>
        </row>
        <row r="97">
          <cell r="A97">
            <v>26</v>
          </cell>
          <cell r="B97">
            <v>96</v>
          </cell>
        </row>
        <row r="98">
          <cell r="A98">
            <v>2</v>
          </cell>
          <cell r="B98">
            <v>97</v>
          </cell>
        </row>
        <row r="99">
          <cell r="A99">
            <v>9</v>
          </cell>
          <cell r="B99">
            <v>98</v>
          </cell>
        </row>
        <row r="100">
          <cell r="A100">
            <v>35</v>
          </cell>
          <cell r="B100">
            <v>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B2" t="str">
            <v>Pobočka</v>
          </cell>
          <cell r="C2" t="str">
            <v>Prodej</v>
          </cell>
        </row>
        <row r="3">
          <cell r="B3" t="str">
            <v>Pardubice</v>
          </cell>
          <cell r="C3">
            <v>7536</v>
          </cell>
        </row>
        <row r="4">
          <cell r="B4" t="str">
            <v>Kolín</v>
          </cell>
          <cell r="C4">
            <v>132</v>
          </cell>
        </row>
        <row r="5">
          <cell r="B5" t="str">
            <v>Plzeň</v>
          </cell>
          <cell r="C5">
            <v>2632</v>
          </cell>
        </row>
        <row r="6">
          <cell r="B6" t="str">
            <v>Chrudim</v>
          </cell>
          <cell r="C6">
            <v>9111</v>
          </cell>
        </row>
        <row r="7">
          <cell r="B7" t="str">
            <v>Brno</v>
          </cell>
          <cell r="C7">
            <v>3300</v>
          </cell>
        </row>
        <row r="8">
          <cell r="B8" t="str">
            <v>Beroun</v>
          </cell>
          <cell r="C8">
            <v>5584</v>
          </cell>
        </row>
        <row r="9">
          <cell r="C9">
            <v>28295</v>
          </cell>
        </row>
      </sheetData>
      <sheetData sheetId="32"/>
      <sheetData sheetId="33">
        <row r="38">
          <cell r="A38" t="str">
            <v>Последн столбец</v>
          </cell>
          <cell r="B38">
            <v>50</v>
          </cell>
          <cell r="C38">
            <v>38353</v>
          </cell>
          <cell r="D38">
            <v>38443</v>
          </cell>
          <cell r="E38">
            <v>38473</v>
          </cell>
          <cell r="F38">
            <v>38504</v>
          </cell>
          <cell r="G38">
            <v>38534</v>
          </cell>
          <cell r="H38">
            <v>38596</v>
          </cell>
          <cell r="I38">
            <v>38626</v>
          </cell>
          <cell r="J38">
            <v>38657</v>
          </cell>
          <cell r="K38">
            <v>38687</v>
          </cell>
          <cell r="L38">
            <v>38749</v>
          </cell>
          <cell r="M38">
            <v>38808</v>
          </cell>
          <cell r="N38">
            <v>38838</v>
          </cell>
          <cell r="O38">
            <v>38869</v>
          </cell>
          <cell r="P38">
            <v>38899</v>
          </cell>
          <cell r="Q38">
            <v>38930</v>
          </cell>
          <cell r="R38">
            <v>38961</v>
          </cell>
          <cell r="S38">
            <v>39022</v>
          </cell>
          <cell r="T38">
            <v>39052</v>
          </cell>
          <cell r="U38">
            <v>39083</v>
          </cell>
          <cell r="V38">
            <v>39114</v>
          </cell>
          <cell r="W38">
            <v>39142</v>
          </cell>
          <cell r="X38">
            <v>39326</v>
          </cell>
          <cell r="Y38">
            <v>39356</v>
          </cell>
          <cell r="Z38">
            <v>39387</v>
          </cell>
          <cell r="AA38">
            <v>39417</v>
          </cell>
          <cell r="AB38">
            <v>39448</v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</row>
        <row r="39">
          <cell r="A39" t="str">
            <v>Всего знач</v>
          </cell>
          <cell r="B39">
            <v>26</v>
          </cell>
          <cell r="C39">
            <v>21399.163997526746</v>
          </cell>
          <cell r="D39">
            <v>27603.099259874689</v>
          </cell>
          <cell r="E39">
            <v>28130.342189278923</v>
          </cell>
          <cell r="F39">
            <v>30478.446941119866</v>
          </cell>
          <cell r="G39">
            <v>32221.387429318213</v>
          </cell>
          <cell r="H39">
            <v>29869.810363636272</v>
          </cell>
          <cell r="I39">
            <v>29146.411047618996</v>
          </cell>
          <cell r="J39">
            <v>27542.592090909133</v>
          </cell>
          <cell r="K39">
            <v>31415.0023636363</v>
          </cell>
          <cell r="L39">
            <v>26923.699599999993</v>
          </cell>
          <cell r="M39">
            <v>31241.703449999863</v>
          </cell>
          <cell r="N39">
            <v>30060.345739130527</v>
          </cell>
          <cell r="O39">
            <v>32893.28868090918</v>
          </cell>
          <cell r="P39">
            <v>32929.682243333256</v>
          </cell>
          <cell r="Q39">
            <v>31321.965794347707</v>
          </cell>
          <cell r="R39">
            <v>31237.287949047561</v>
          </cell>
          <cell r="S39">
            <v>28880.534012727105</v>
          </cell>
          <cell r="T39">
            <v>32309.239632380777</v>
          </cell>
          <cell r="U39">
            <v>19298.333714347842</v>
          </cell>
          <cell r="V39">
            <v>26810.702748999884</v>
          </cell>
          <cell r="W39">
            <v>28344.366704545428</v>
          </cell>
          <cell r="X39">
            <v>31397.270285999715</v>
          </cell>
          <cell r="Y39">
            <v>30574.188140434901</v>
          </cell>
          <cell r="Z39">
            <v>29698.44950363629</v>
          </cell>
          <cell r="AA39">
            <v>32734.449769523631</v>
          </cell>
          <cell r="AB39">
            <v>16382.116693912936</v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</row>
      </sheetData>
      <sheetData sheetId="34">
        <row r="31">
          <cell r="C31">
            <v>21399.163997526746</v>
          </cell>
          <cell r="D31">
            <v>24081.83350770277</v>
          </cell>
          <cell r="E31">
            <v>24422.639909819431</v>
          </cell>
          <cell r="F31">
            <v>27603.099259874689</v>
          </cell>
          <cell r="G31">
            <v>28130.342189278923</v>
          </cell>
          <cell r="H31">
            <v>30478.446941119866</v>
          </cell>
          <cell r="I31">
            <v>32221.387429318213</v>
          </cell>
          <cell r="J31">
            <v>30723.04600376933</v>
          </cell>
          <cell r="K31">
            <v>29869.810363636272</v>
          </cell>
          <cell r="L31">
            <v>29146.411047618996</v>
          </cell>
          <cell r="M31">
            <v>27542.592090909133</v>
          </cell>
          <cell r="N31">
            <v>31415.0023636363</v>
          </cell>
          <cell r="O31">
            <v>21723.468909090894</v>
          </cell>
          <cell r="P31">
            <v>26923.699599999993</v>
          </cell>
          <cell r="Q31">
            <v>27917.632695652224</v>
          </cell>
          <cell r="R31">
            <v>31241.703449999863</v>
          </cell>
          <cell r="S31">
            <v>30060.345739130527</v>
          </cell>
          <cell r="T31">
            <v>32893.28868090918</v>
          </cell>
          <cell r="U31">
            <v>32929.682243333256</v>
          </cell>
          <cell r="V31">
            <v>31321.965794347707</v>
          </cell>
          <cell r="W31">
            <v>31237.287949047561</v>
          </cell>
          <cell r="X31">
            <v>30264.793548181806</v>
          </cell>
          <cell r="Y31">
            <v>28880.534012727105</v>
          </cell>
          <cell r="Z31">
            <v>32309.239632380777</v>
          </cell>
          <cell r="AA31">
            <v>19298.333714347842</v>
          </cell>
          <cell r="AB31">
            <v>26810.702748999884</v>
          </cell>
          <cell r="AC31">
            <v>28344.366704545428</v>
          </cell>
          <cell r="AD31">
            <v>29892.831835238125</v>
          </cell>
          <cell r="AE31">
            <v>31445.902346086652</v>
          </cell>
          <cell r="AF31">
            <v>34298.94458952373</v>
          </cell>
          <cell r="AG31">
            <v>33926.104623636304</v>
          </cell>
          <cell r="AH31">
            <v>33712.6154460869</v>
          </cell>
          <cell r="AI31">
            <v>31397.270285999715</v>
          </cell>
          <cell r="AJ31">
            <v>30574.188140434901</v>
          </cell>
          <cell r="AK31">
            <v>29698.44950363629</v>
          </cell>
          <cell r="AL31">
            <v>32734.449769523631</v>
          </cell>
          <cell r="AM31">
            <v>16382.116693912936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"/>
      <sheetName val="zarovnání na des. čárku"/>
      <sheetName val="zlomky"/>
      <sheetName val="uvozující nuly"/>
      <sheetName val="text.číslo, zarovnání"/>
      <sheetName val="zaokrouhlení na tisíce"/>
      <sheetName val="poměr-bookmaker styl"/>
      <sheetName val="součet hodin"/>
      <sheetName val="dny"/>
      <sheetName val="mezinárodní formát"/>
      <sheetName val="vodící zna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ky"/>
      <sheetName val="INDEX"/>
      <sheetName val="poznámky"/>
      <sheetName val="Cv01"/>
      <sheetName val="Cv02"/>
      <sheetName val="Cv03"/>
      <sheetName val="Cv04"/>
      <sheetName val="Cv05"/>
      <sheetName val="Cv06"/>
      <sheetName val="Cv07"/>
      <sheetName val="Cv08"/>
      <sheetName val="Cv09"/>
      <sheetName val="Cv10"/>
      <sheetName val="Cv11"/>
      <sheetName val="Cv12"/>
      <sheetName val="Cv13"/>
      <sheetName val="Cv14"/>
      <sheetName val="Cv15"/>
      <sheetName val="Cv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Leden</v>
          </cell>
        </row>
        <row r="2">
          <cell r="C2" t="str">
            <v>Únor</v>
          </cell>
        </row>
        <row r="3">
          <cell r="C3" t="str">
            <v>Březen</v>
          </cell>
        </row>
        <row r="4">
          <cell r="C4" t="str">
            <v>Duben</v>
          </cell>
        </row>
        <row r="5">
          <cell r="C5" t="str">
            <v>Květen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leden</v>
          </cell>
          <cell r="C1">
            <v>5</v>
          </cell>
        </row>
        <row r="2">
          <cell r="B2" t="str">
            <v>únor</v>
          </cell>
          <cell r="C2">
            <v>4</v>
          </cell>
        </row>
        <row r="3">
          <cell r="B3" t="str">
            <v>březen</v>
          </cell>
          <cell r="C3">
            <v>6</v>
          </cell>
        </row>
        <row r="4">
          <cell r="B4" t="str">
            <v>duben</v>
          </cell>
          <cell r="C4">
            <v>2</v>
          </cell>
        </row>
        <row r="5">
          <cell r="B5" t="str">
            <v>květen</v>
          </cell>
          <cell r="C5">
            <v>9</v>
          </cell>
        </row>
        <row r="6">
          <cell r="B6" t="str">
            <v>červen</v>
          </cell>
          <cell r="C6">
            <v>12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2"/>
      <sheetName val="List1"/>
    </sheetNames>
    <sheetDataSet>
      <sheetData sheetId="0" refreshError="1"/>
      <sheetData sheetId="1">
        <row r="5">
          <cell r="B5" t="str">
            <v>Novák</v>
          </cell>
          <cell r="C5">
            <v>43942</v>
          </cell>
        </row>
        <row r="6">
          <cell r="B6" t="str">
            <v>Brožová</v>
          </cell>
          <cell r="C6">
            <v>43945</v>
          </cell>
        </row>
        <row r="7">
          <cell r="B7" t="str">
            <v>Novák</v>
          </cell>
          <cell r="C7">
            <v>43955</v>
          </cell>
        </row>
        <row r="8">
          <cell r="B8" t="str">
            <v>Pajerová</v>
          </cell>
          <cell r="C8">
            <v>43958</v>
          </cell>
        </row>
        <row r="9">
          <cell r="B9" t="str">
            <v>Michalský</v>
          </cell>
          <cell r="C9">
            <v>43960</v>
          </cell>
        </row>
        <row r="10">
          <cell r="B10" t="str">
            <v>Brožová</v>
          </cell>
          <cell r="C10">
            <v>43963</v>
          </cell>
        </row>
        <row r="11">
          <cell r="B11" t="str">
            <v>Novotný</v>
          </cell>
          <cell r="C11">
            <v>43965</v>
          </cell>
        </row>
        <row r="12">
          <cell r="B12" t="str">
            <v>Brožová</v>
          </cell>
          <cell r="C12">
            <v>43970</v>
          </cell>
        </row>
        <row r="13">
          <cell r="B13" t="str">
            <v>Novotný</v>
          </cell>
          <cell r="C13">
            <v>43978</v>
          </cell>
        </row>
        <row r="14">
          <cell r="B14" t="str">
            <v>Michalský</v>
          </cell>
          <cell r="C14">
            <v>43981</v>
          </cell>
        </row>
        <row r="15">
          <cell r="B15" t="str">
            <v>Brožová</v>
          </cell>
          <cell r="C15">
            <v>43989</v>
          </cell>
        </row>
        <row r="16">
          <cell r="B16" t="str">
            <v>Michalský</v>
          </cell>
          <cell r="C16">
            <v>43999</v>
          </cell>
        </row>
        <row r="17">
          <cell r="B17" t="str">
            <v>Novotný</v>
          </cell>
          <cell r="C17">
            <v>44007</v>
          </cell>
        </row>
        <row r="18">
          <cell r="B18" t="str">
            <v>Brožová</v>
          </cell>
          <cell r="C18">
            <v>44017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cihar@dataspectrum.cz" TargetMode="External"/><Relationship Id="rId1" Type="http://schemas.openxmlformats.org/officeDocument/2006/relationships/hyperlink" Target="http://www.dataspectrum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0417-3E1C-4FFF-A43C-97F652392F91}">
  <dimension ref="A1:H10"/>
  <sheetViews>
    <sheetView showGridLines="0" tabSelected="1" workbookViewId="0">
      <selection activeCell="D3" sqref="D3:H3"/>
    </sheetView>
  </sheetViews>
  <sheetFormatPr defaultRowHeight="13.2"/>
  <cols>
    <col min="1" max="3" width="8.88671875" style="54"/>
    <col min="4" max="4" width="23.6640625" style="54" customWidth="1"/>
    <col min="5" max="6" width="8.88671875" style="54"/>
    <col min="7" max="7" width="65.109375" style="54" customWidth="1"/>
    <col min="8" max="16384" width="8.88671875" style="54"/>
  </cols>
  <sheetData>
    <row r="1" spans="1:8" ht="33.6">
      <c r="A1" s="53"/>
      <c r="B1" s="53"/>
      <c r="C1" s="53"/>
      <c r="D1" s="53"/>
      <c r="E1" s="53"/>
      <c r="F1" s="53"/>
      <c r="G1" s="53"/>
      <c r="H1" s="53"/>
    </row>
    <row r="2" spans="1:8" ht="33.6">
      <c r="A2" s="53"/>
      <c r="B2" s="53"/>
      <c r="C2" s="53"/>
      <c r="D2" s="53"/>
      <c r="E2" s="53"/>
      <c r="F2" s="53"/>
      <c r="G2" s="53"/>
      <c r="H2" s="53"/>
    </row>
    <row r="3" spans="1:8" ht="46.2">
      <c r="A3" s="53"/>
      <c r="B3" s="53"/>
      <c r="C3" s="53"/>
      <c r="D3" s="55" t="s">
        <v>206</v>
      </c>
      <c r="E3" s="55"/>
      <c r="F3" s="55"/>
      <c r="G3" s="55"/>
      <c r="H3" s="55"/>
    </row>
    <row r="4" spans="1:8" ht="46.2">
      <c r="A4" s="53"/>
      <c r="B4" s="53"/>
      <c r="C4" s="53"/>
      <c r="D4" s="56" t="s">
        <v>211</v>
      </c>
      <c r="E4" s="53"/>
      <c r="F4" s="53"/>
      <c r="G4" s="53"/>
      <c r="H4" s="53"/>
    </row>
    <row r="5" spans="1:8" ht="33.6">
      <c r="A5" s="53"/>
      <c r="B5" s="53"/>
      <c r="C5" s="53"/>
      <c r="D5" s="53"/>
      <c r="E5" s="53"/>
      <c r="F5" s="53"/>
      <c r="G5" s="53"/>
      <c r="H5" s="53"/>
    </row>
    <row r="6" spans="1:8" ht="33.6">
      <c r="A6" s="53"/>
      <c r="B6" s="53"/>
      <c r="C6" s="53"/>
      <c r="D6" s="57" t="s">
        <v>207</v>
      </c>
      <c r="E6" s="53"/>
      <c r="F6" s="53"/>
      <c r="G6" s="58" t="s">
        <v>208</v>
      </c>
      <c r="H6" s="53"/>
    </row>
    <row r="7" spans="1:8" ht="33.6">
      <c r="A7" s="53"/>
      <c r="B7" s="53"/>
      <c r="C7" s="53"/>
      <c r="D7" s="59" t="s">
        <v>209</v>
      </c>
      <c r="E7" s="53"/>
      <c r="F7" s="53"/>
      <c r="G7" s="58" t="s">
        <v>210</v>
      </c>
      <c r="H7" s="53"/>
    </row>
    <row r="8" spans="1:8" ht="33.6">
      <c r="A8" s="53"/>
      <c r="B8" s="53"/>
      <c r="C8" s="53"/>
      <c r="D8" s="57"/>
      <c r="E8" s="53"/>
      <c r="F8" s="53"/>
      <c r="G8" s="58"/>
      <c r="H8" s="53"/>
    </row>
    <row r="9" spans="1:8" ht="33.6">
      <c r="A9" s="53"/>
      <c r="B9" s="53"/>
      <c r="C9" s="53"/>
      <c r="D9" s="53"/>
      <c r="E9" s="53"/>
      <c r="F9" s="53"/>
      <c r="G9" s="53"/>
      <c r="H9" s="53"/>
    </row>
    <row r="10" spans="1:8" ht="33.6">
      <c r="A10" s="53"/>
      <c r="B10" s="53"/>
      <c r="C10" s="53"/>
      <c r="D10" s="53"/>
      <c r="E10" s="53"/>
      <c r="F10" s="53"/>
      <c r="G10" s="53"/>
      <c r="H10" s="53"/>
    </row>
  </sheetData>
  <mergeCells count="1">
    <mergeCell ref="D3:H3"/>
  </mergeCells>
  <hyperlinks>
    <hyperlink ref="G7" r:id="rId1" xr:uid="{D94C585E-9E3A-4E98-9E8B-4675C93D485A}"/>
    <hyperlink ref="G6" r:id="rId2" xr:uid="{479E4831-A09E-4BBC-9E9D-01FC6E3BB63B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01"/>
  <dimension ref="B1:E21"/>
  <sheetViews>
    <sheetView showGridLines="0" zoomScale="110" zoomScaleNormal="110" workbookViewId="0">
      <selection activeCell="B1" sqref="B1"/>
    </sheetView>
  </sheetViews>
  <sheetFormatPr defaultColWidth="10.6640625" defaultRowHeight="13.2"/>
  <cols>
    <col min="1" max="1" width="1.6640625" style="1" customWidth="1"/>
    <col min="2" max="2" width="5.6640625" style="1" customWidth="1"/>
    <col min="3" max="3" width="45.6640625" style="1" customWidth="1"/>
    <col min="4" max="4" width="2.6640625" style="1" customWidth="1"/>
    <col min="5" max="5" width="15.6640625" style="1" customWidth="1"/>
    <col min="6" max="6" width="1.6640625" style="1" customWidth="1"/>
    <col min="7" max="16384" width="10.6640625" style="1"/>
  </cols>
  <sheetData>
    <row r="1" spans="2:5" ht="9" customHeight="1"/>
    <row r="2" spans="2:5" ht="30" customHeight="1" thickBot="1">
      <c r="B2" s="35" t="s">
        <v>54</v>
      </c>
      <c r="C2" s="19"/>
      <c r="D2" s="19"/>
      <c r="E2" s="52" t="str">
        <f>CHOOSE(D6,"Řazení podle názvu země","Řazení podle počtu obyvatel")</f>
        <v>Řazení podle názvu země</v>
      </c>
    </row>
    <row r="3" spans="2:5" ht="12.75" customHeight="1">
      <c r="C3" s="6"/>
      <c r="D3" s="6"/>
    </row>
    <row r="4" spans="2:5" ht="12.75" customHeight="1">
      <c r="D4" s="6"/>
    </row>
    <row r="5" spans="2:5" ht="15" customHeight="1">
      <c r="B5" s="16"/>
      <c r="C5" s="36" t="s">
        <v>52</v>
      </c>
      <c r="D5" s="38" t="str">
        <f>IF(Číselník!$C$4&gt;1,"▲","")</f>
        <v>▲</v>
      </c>
      <c r="E5" s="37" t="str">
        <f>Data!D4</f>
        <v>Obyvatelstvo</v>
      </c>
    </row>
    <row r="6" spans="2:5" ht="15" customHeight="1">
      <c r="B6" s="21">
        <f ca="1">CHOOSE($D$6,OFFSET('Data pro graf'!G4,Číselník!$C$4,0),OFFSET('Data pro graf'!K4,Číselník!$C$4,0))</f>
        <v>96</v>
      </c>
      <c r="C6" s="22" t="str">
        <f ca="1">CHOOSE($D$6,OFFSET('Data pro graf'!H4,Číselník!$C$4,0),OFFSET('Data pro graf'!L4,Číselník!$C$4,0))</f>
        <v>Libye</v>
      </c>
      <c r="D6" s="23">
        <v>1</v>
      </c>
      <c r="E6" s="24">
        <f ca="1">CHOOSE($D$6,OFFSET('Data pro graf'!I4,Číselník!$C$4,0),OFFSET('Data pro graf'!M4,Číselník!$C$4,0))</f>
        <v>6324360</v>
      </c>
    </row>
    <row r="7" spans="2:5" ht="15" customHeight="1">
      <c r="B7" s="25">
        <f ca="1">CHOOSE($D$6,OFFSET('Data pro graf'!G5,Číselník!$C$4,0),OFFSET('Data pro graf'!K5,Číselník!$C$4,0))</f>
        <v>97</v>
      </c>
      <c r="C7" s="26" t="str">
        <f ca="1">CHOOSE($D$6,OFFSET('Data pro graf'!H5,Číselník!$C$4,0),OFFSET('Data pro graf'!L5,Číselník!$C$4,0))</f>
        <v>Lichtenštejnsko</v>
      </c>
      <c r="D7" s="27"/>
      <c r="E7" s="28">
        <f ca="1">CHOOSE($D$6,OFFSET('Data pro graf'!I5,Číselník!$C$4,0),OFFSET('Data pro graf'!M5,Číselník!$C$4,0))</f>
        <v>34760</v>
      </c>
    </row>
    <row r="8" spans="2:5" ht="15" customHeight="1">
      <c r="B8" s="25">
        <f ca="1">CHOOSE($D$6,OFFSET('Data pro graf'!G6,Číselník!$C$4,0),OFFSET('Data pro graf'!K6,Číselník!$C$4,0))</f>
        <v>98</v>
      </c>
      <c r="C8" s="26" t="str">
        <f ca="1">CHOOSE($D$6,OFFSET('Data pro graf'!H6,Číselník!$C$4,0),OFFSET('Data pro graf'!L6,Číselník!$C$4,0))</f>
        <v>Litva</v>
      </c>
      <c r="D8" s="27"/>
      <c r="E8" s="28">
        <f ca="1">CHOOSE($D$6,OFFSET('Data pro graf'!I6,Číselník!$C$4,0),OFFSET('Data pro graf'!M6,Číselník!$C$4,0))</f>
        <v>3555180</v>
      </c>
    </row>
    <row r="9" spans="2:5" ht="15" customHeight="1">
      <c r="B9" s="25">
        <f ca="1">CHOOSE($D$6,OFFSET('Data pro graf'!G7,Číselník!$C$4,0),OFFSET('Data pro graf'!K7,Číselník!$C$4,0))</f>
        <v>99</v>
      </c>
      <c r="C9" s="26" t="str">
        <f ca="1">CHOOSE($D$6,OFFSET('Data pro graf'!H7,Číselník!$C$4,0),OFFSET('Data pro graf'!L7,Číselník!$C$4,0))</f>
        <v>Lotyšsko</v>
      </c>
      <c r="D9" s="27"/>
      <c r="E9" s="28">
        <f ca="1">CHOOSE($D$6,OFFSET('Data pro graf'!I7,Číselník!$C$4,0),OFFSET('Data pro graf'!M7,Číselník!$C$4,0))</f>
        <v>2231500</v>
      </c>
    </row>
    <row r="10" spans="2:5" ht="15" customHeight="1">
      <c r="B10" s="25">
        <f ca="1">CHOOSE($D$6,OFFSET('Data pro graf'!G8,Číselník!$C$4,0),OFFSET('Data pro graf'!K8,Číselník!$C$4,0))</f>
        <v>100</v>
      </c>
      <c r="C10" s="26" t="str">
        <f ca="1">CHOOSE($D$6,OFFSET('Data pro graf'!H8,Číselník!$C$4,0),OFFSET('Data pro graf'!L8,Číselník!$C$4,0))</f>
        <v>Lucembursko</v>
      </c>
      <c r="D10" s="27"/>
      <c r="E10" s="28">
        <f ca="1">CHOOSE($D$6,OFFSET('Data pro graf'!I8,Číselník!$C$4,0),OFFSET('Data pro graf'!M8,Číselník!$C$4,0))</f>
        <v>491780</v>
      </c>
    </row>
    <row r="11" spans="2:5" ht="15" customHeight="1">
      <c r="B11" s="25">
        <f ca="1">CHOOSE($D$6,OFFSET('Data pro graf'!G9,Číselník!$C$4,0),OFFSET('Data pro graf'!K9,Číselník!$C$4,0))</f>
        <v>101</v>
      </c>
      <c r="C11" s="26" t="str">
        <f ca="1">CHOOSE($D$6,OFFSET('Data pro graf'!H9,Číselník!$C$4,0),OFFSET('Data pro graf'!L9,Číselník!$C$4,0))</f>
        <v>Madagaskar</v>
      </c>
      <c r="D11" s="27"/>
      <c r="E11" s="28">
        <f ca="1">CHOOSE($D$6,OFFSET('Data pro graf'!I9,Číselník!$C$4,0),OFFSET('Data pro graf'!M9,Číselník!$C$4,0))</f>
        <v>20653560</v>
      </c>
    </row>
    <row r="12" spans="2:5" ht="15" customHeight="1">
      <c r="B12" s="25">
        <f ca="1">CHOOSE($D$6,OFFSET('Data pro graf'!G10,Číselník!$C$4,0),OFFSET('Data pro graf'!K10,Číselník!$C$4,0))</f>
        <v>102</v>
      </c>
      <c r="C12" s="26" t="str">
        <f ca="1">CHOOSE($D$6,OFFSET('Data pro graf'!H10,Číselník!$C$4,0),OFFSET('Data pro graf'!L10,Číselník!$C$4,0))</f>
        <v>Maďarsko</v>
      </c>
      <c r="D12" s="29"/>
      <c r="E12" s="30">
        <f ca="1">CHOOSE($D$6,OFFSET('Data pro graf'!I10,Číselník!$C$4,0),OFFSET('Data pro graf'!M10,Číselník!$C$4,0))</f>
        <v>9905600</v>
      </c>
    </row>
    <row r="13" spans="2:5" ht="15" customHeight="1">
      <c r="B13" s="25">
        <f ca="1">CHOOSE($D$6,OFFSET('Data pro graf'!G11,Číselník!$C$4,0),OFFSET('Data pro graf'!K11,Číselník!$C$4,0))</f>
        <v>103</v>
      </c>
      <c r="C13" s="26" t="str">
        <f ca="1">CHOOSE($D$6,OFFSET('Data pro graf'!H11,Číselník!$C$4,0),OFFSET('Data pro graf'!L11,Číselník!$C$4,0))</f>
        <v>Makedonie</v>
      </c>
      <c r="D13" s="29"/>
      <c r="E13" s="30">
        <f ca="1">CHOOSE($D$6,OFFSET('Data pro graf'!I11,Číselník!$C$4,0),OFFSET('Data pro graf'!M11,Číselník!$C$4,0))</f>
        <v>2066720</v>
      </c>
    </row>
    <row r="14" spans="2:5" ht="15" customHeight="1">
      <c r="B14" s="25">
        <f ca="1">CHOOSE($D$6,OFFSET('Data pro graf'!G12,Číselník!$C$4,0),OFFSET('Data pro graf'!K12,Číselník!$C$4,0))</f>
        <v>104</v>
      </c>
      <c r="C14" s="26" t="str">
        <f ca="1">CHOOSE($D$6,OFFSET('Data pro graf'!H12,Číselník!$C$4,0),OFFSET('Data pro graf'!L12,Číselník!$C$4,0))</f>
        <v>Malajsie</v>
      </c>
      <c r="D14" s="29"/>
      <c r="E14" s="30">
        <f ca="1">CHOOSE($D$6,OFFSET('Data pro graf'!I12,Číselník!$C$4,0),OFFSET('Data pro graf'!M12,Číselník!$C$4,0))</f>
        <v>25715820</v>
      </c>
    </row>
    <row r="15" spans="2:5" ht="15" customHeight="1">
      <c r="B15" s="25">
        <f ca="1">CHOOSE($D$6,OFFSET('Data pro graf'!G13,Číselník!$C$4,0),OFFSET('Data pro graf'!K13,Číselník!$C$4,0))</f>
        <v>105</v>
      </c>
      <c r="C15" s="26" t="str">
        <f ca="1">CHOOSE($D$6,OFFSET('Data pro graf'!H13,Číselník!$C$4,0),OFFSET('Data pro graf'!L13,Číselník!$C$4,0))</f>
        <v>Malawi</v>
      </c>
      <c r="D15" s="29"/>
      <c r="E15" s="30">
        <f ca="1">CHOOSE($D$6,OFFSET('Data pro graf'!I13,Číselník!$C$4,0),OFFSET('Data pro graf'!M13,Číselník!$C$4,0))</f>
        <v>15028760</v>
      </c>
    </row>
    <row r="16" spans="2:5" ht="15" customHeight="1">
      <c r="B16" s="25">
        <f ca="1">CHOOSE($D$6,OFFSET('Data pro graf'!G14,Číselník!$C$4,0),OFFSET('Data pro graf'!K14,Číselník!$C$4,0))</f>
        <v>106</v>
      </c>
      <c r="C16" s="26" t="str">
        <f ca="1">CHOOSE($D$6,OFFSET('Data pro graf'!H14,Číselník!$C$4,0),OFFSET('Data pro graf'!L14,Číselník!$C$4,0))</f>
        <v>Maledivy</v>
      </c>
      <c r="D16" s="29"/>
      <c r="E16" s="30">
        <f ca="1">CHOOSE($D$6,OFFSET('Data pro graf'!I14,Číselník!$C$4,0),OFFSET('Data pro graf'!M14,Číselník!$C$4,0))</f>
        <v>396330</v>
      </c>
    </row>
    <row r="17" spans="2:5" ht="15" customHeight="1">
      <c r="B17" s="25">
        <f ca="1">CHOOSE($D$6,OFFSET('Data pro graf'!G15,Číselník!$C$4,0),OFFSET('Data pro graf'!K15,Číselník!$C$4,0))</f>
        <v>107</v>
      </c>
      <c r="C17" s="26" t="str">
        <f ca="1">CHOOSE($D$6,OFFSET('Data pro graf'!H15,Číselník!$C$4,0),OFFSET('Data pro graf'!L15,Číselník!$C$4,0))</f>
        <v>Mali</v>
      </c>
      <c r="D17" s="29"/>
      <c r="E17" s="30">
        <f ca="1">CHOOSE($D$6,OFFSET('Data pro graf'!I15,Číselník!$C$4,0),OFFSET('Data pro graf'!M15,Číselník!$C$4,0))</f>
        <v>13443230</v>
      </c>
    </row>
    <row r="18" spans="2:5" ht="15" customHeight="1">
      <c r="B18" s="25">
        <f ca="1">CHOOSE($D$6,OFFSET('Data pro graf'!G16,Číselník!$C$4,0),OFFSET('Data pro graf'!K16,Číselník!$C$4,0))</f>
        <v>108</v>
      </c>
      <c r="C18" s="26" t="str">
        <f ca="1">CHOOSE($D$6,OFFSET('Data pro graf'!H16,Číselník!$C$4,0),OFFSET('Data pro graf'!L16,Číselník!$C$4,0))</f>
        <v>Malta</v>
      </c>
      <c r="D18" s="29"/>
      <c r="E18" s="30">
        <f ca="1">CHOOSE($D$6,OFFSET('Data pro graf'!I16,Číselník!$C$4,0),OFFSET('Data pro graf'!M16,Číselník!$C$4,0))</f>
        <v>405170</v>
      </c>
    </row>
    <row r="19" spans="2:5" ht="15" customHeight="1">
      <c r="B19" s="25">
        <f ca="1">CHOOSE($D$6,OFFSET('Data pro graf'!G17,Číselník!$C$4,0),OFFSET('Data pro graf'!K17,Číselník!$C$4,0))</f>
        <v>109</v>
      </c>
      <c r="C19" s="26" t="str">
        <f ca="1">CHOOSE($D$6,OFFSET('Data pro graf'!H17,Číselník!$C$4,0),OFFSET('Data pro graf'!L17,Číselník!$C$4,0))</f>
        <v>Maroko</v>
      </c>
      <c r="D19" s="29"/>
      <c r="E19" s="30">
        <f ca="1">CHOOSE($D$6,OFFSET('Data pro graf'!I17,Číselník!$C$4,0),OFFSET('Data pro graf'!M17,Číselník!$C$4,0))</f>
        <v>31285170</v>
      </c>
    </row>
    <row r="20" spans="2:5" ht="15" customHeight="1">
      <c r="B20" s="31">
        <f ca="1">CHOOSE($D$6,OFFSET('Data pro graf'!G18,Číselník!$C$4,0),OFFSET('Data pro graf'!K18,Číselník!$C$4,0))</f>
        <v>110</v>
      </c>
      <c r="C20" s="32" t="str">
        <f ca="1">CHOOSE($D$6,OFFSET('Data pro graf'!H18,Číselník!$C$4,0),OFFSET('Data pro graf'!L18,Číselník!$C$4,0))</f>
        <v>Marshallovy ostrovy</v>
      </c>
      <c r="D20" s="33"/>
      <c r="E20" s="34">
        <f ca="1">CHOOSE($D$6,OFFSET('Data pro graf'!I18,Číselník!$C$4,0),OFFSET('Data pro graf'!M18,Číselník!$C$4,0))</f>
        <v>64520</v>
      </c>
    </row>
    <row r="21" spans="2:5" ht="17.25" customHeight="1">
      <c r="B21" s="16"/>
      <c r="C21" s="16"/>
      <c r="D21" s="39" t="str">
        <f ca="1">IF(Číselník!$C$4&lt;Číselník!$C$5,"▼","")</f>
        <v>▼</v>
      </c>
      <c r="E21" s="16"/>
    </row>
  </sheetData>
  <sheetProtection autoFilter="0"/>
  <phoneticPr fontId="0" type="noConversion"/>
  <pageMargins left="0.59055118110236227" right="0.59055118110236227" top="0.59055118110236227" bottom="0.59055118110236227" header="0.19685039370078741" footer="0.19685039370078741"/>
  <pageSetup paperSize="9" orientation="portrait" cellComments="atEn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363" r:id="rId4" name="ScrollBar">
              <controlPr defaultSiz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6418" r:id="rId5" name="Option Button 8546">
              <controlPr defaultSize="0" autoFill="0" autoLine="0" autoPict="0">
                <anchor moveWithCells="1">
                  <from>
                    <xdr:col>2</xdr:col>
                    <xdr:colOff>144780</xdr:colOff>
                    <xdr:row>2</xdr:row>
                    <xdr:rowOff>83820</xdr:rowOff>
                  </from>
                  <to>
                    <xdr:col>2</xdr:col>
                    <xdr:colOff>457200</xdr:colOff>
                    <xdr:row>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6419" r:id="rId6" name="Option Button 8547">
              <controlPr defaultSize="0" autoFill="0" autoLine="0" autoPict="0">
                <anchor moveWithCells="1">
                  <from>
                    <xdr:col>4</xdr:col>
                    <xdr:colOff>472440</xdr:colOff>
                    <xdr:row>2</xdr:row>
                    <xdr:rowOff>106680</xdr:rowOff>
                  </from>
                  <to>
                    <xdr:col>4</xdr:col>
                    <xdr:colOff>784860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02">
    <pageSetUpPr fitToPage="1"/>
  </sheetPr>
  <dimension ref="B1:D198"/>
  <sheetViews>
    <sheetView showGridLines="0" zoomScaleNormal="100" workbookViewId="0">
      <pane ySplit="4" topLeftCell="A5" activePane="bottomLeft" state="frozen"/>
      <selection pane="bottomLeft" activeCell="I12" sqref="I12"/>
    </sheetView>
  </sheetViews>
  <sheetFormatPr defaultColWidth="10.6640625" defaultRowHeight="13.2"/>
  <cols>
    <col min="1" max="1" width="1.6640625" style="7" customWidth="1"/>
    <col min="2" max="2" width="9.6640625" style="7" bestFit="1" customWidth="1"/>
    <col min="3" max="3" width="35.6640625" style="7" customWidth="1"/>
    <col min="4" max="4" width="15.6640625" style="7" customWidth="1"/>
    <col min="5" max="5" width="1.6640625" style="7" customWidth="1"/>
    <col min="6" max="16384" width="10.6640625" style="7"/>
  </cols>
  <sheetData>
    <row r="1" spans="2:4" ht="12.75" customHeight="1"/>
    <row r="2" spans="2:4" ht="30" customHeight="1" thickBot="1">
      <c r="B2" s="20" t="s">
        <v>0</v>
      </c>
      <c r="C2" s="20"/>
      <c r="D2" s="20"/>
    </row>
    <row r="3" spans="2:4" ht="12.75" customHeight="1"/>
    <row r="4" spans="2:4" ht="12.75" customHeight="1">
      <c r="B4" s="2" t="s">
        <v>51</v>
      </c>
      <c r="C4" s="8" t="s">
        <v>52</v>
      </c>
      <c r="D4" s="2" t="s">
        <v>53</v>
      </c>
    </row>
    <row r="5" spans="2:4" ht="12.75" customHeight="1">
      <c r="B5" s="3">
        <f t="shared" ref="B5:B36" ca="1" si="0">SUM(OFFSET(C5,-1,-1),1)</f>
        <v>1</v>
      </c>
      <c r="C5" s="9" t="s">
        <v>55</v>
      </c>
      <c r="D5" s="10">
        <v>1338612970</v>
      </c>
    </row>
    <row r="6" spans="2:4" ht="12.75" customHeight="1">
      <c r="B6" s="4">
        <f t="shared" ca="1" si="0"/>
        <v>2</v>
      </c>
      <c r="C6" s="11" t="s">
        <v>56</v>
      </c>
      <c r="D6" s="12">
        <v>1156897770</v>
      </c>
    </row>
    <row r="7" spans="2:4" ht="12.75" customHeight="1">
      <c r="B7" s="4">
        <f t="shared" ca="1" si="0"/>
        <v>3</v>
      </c>
      <c r="C7" s="11" t="s">
        <v>57</v>
      </c>
      <c r="D7" s="12">
        <v>307212120</v>
      </c>
    </row>
    <row r="8" spans="2:4" ht="12.75" customHeight="1">
      <c r="B8" s="4">
        <f t="shared" ca="1" si="0"/>
        <v>4</v>
      </c>
      <c r="C8" s="11" t="s">
        <v>58</v>
      </c>
      <c r="D8" s="12">
        <v>240271520</v>
      </c>
    </row>
    <row r="9" spans="2:4" ht="12.75" customHeight="1">
      <c r="B9" s="4">
        <f t="shared" ca="1" si="0"/>
        <v>5</v>
      </c>
      <c r="C9" s="11" t="s">
        <v>59</v>
      </c>
      <c r="D9" s="12">
        <v>198739270</v>
      </c>
    </row>
    <row r="10" spans="2:4" ht="12.75" customHeight="1">
      <c r="B10" s="4">
        <f t="shared" ca="1" si="0"/>
        <v>6</v>
      </c>
      <c r="C10" s="11" t="s">
        <v>60</v>
      </c>
      <c r="D10" s="12">
        <v>174578560</v>
      </c>
    </row>
    <row r="11" spans="2:4" ht="12.75" customHeight="1">
      <c r="B11" s="4">
        <f t="shared" ca="1" si="0"/>
        <v>7</v>
      </c>
      <c r="C11" s="11" t="s">
        <v>61</v>
      </c>
      <c r="D11" s="12">
        <v>156050880</v>
      </c>
    </row>
    <row r="12" spans="2:4" ht="12.75" customHeight="1">
      <c r="B12" s="4">
        <f t="shared" ca="1" si="0"/>
        <v>8</v>
      </c>
      <c r="C12" s="11" t="s">
        <v>62</v>
      </c>
      <c r="D12" s="12">
        <v>149229090</v>
      </c>
    </row>
    <row r="13" spans="2:4" ht="12.75" customHeight="1">
      <c r="B13" s="4">
        <f t="shared" ca="1" si="0"/>
        <v>9</v>
      </c>
      <c r="C13" s="11" t="s">
        <v>63</v>
      </c>
      <c r="D13" s="12">
        <v>140041250</v>
      </c>
    </row>
    <row r="14" spans="2:4" ht="12.75" customHeight="1">
      <c r="B14" s="4">
        <f t="shared" ca="1" si="0"/>
        <v>10</v>
      </c>
      <c r="C14" s="11" t="s">
        <v>64</v>
      </c>
      <c r="D14" s="12">
        <v>127078680</v>
      </c>
    </row>
    <row r="15" spans="2:4" ht="12.75" customHeight="1">
      <c r="B15" s="4">
        <f t="shared" ca="1" si="0"/>
        <v>11</v>
      </c>
      <c r="C15" s="11" t="s">
        <v>65</v>
      </c>
      <c r="D15" s="12">
        <v>111211790</v>
      </c>
    </row>
    <row r="16" spans="2:4" ht="12.75" customHeight="1">
      <c r="B16" s="4">
        <f t="shared" ca="1" si="0"/>
        <v>12</v>
      </c>
      <c r="C16" s="11" t="s">
        <v>66</v>
      </c>
      <c r="D16" s="12">
        <v>97976600</v>
      </c>
    </row>
    <row r="17" spans="2:4" ht="12.75" customHeight="1">
      <c r="B17" s="4">
        <f t="shared" ca="1" si="0"/>
        <v>13</v>
      </c>
      <c r="C17" s="11" t="s">
        <v>46</v>
      </c>
      <c r="D17" s="12">
        <v>88576760</v>
      </c>
    </row>
    <row r="18" spans="2:4" ht="12.75" customHeight="1">
      <c r="B18" s="4">
        <f t="shared" ca="1" si="0"/>
        <v>14</v>
      </c>
      <c r="C18" s="11" t="s">
        <v>67</v>
      </c>
      <c r="D18" s="12">
        <v>85237340</v>
      </c>
    </row>
    <row r="19" spans="2:4" ht="12.75" customHeight="1">
      <c r="B19" s="4">
        <f t="shared" ca="1" si="0"/>
        <v>15</v>
      </c>
      <c r="C19" s="11" t="s">
        <v>68</v>
      </c>
      <c r="D19" s="12">
        <v>82329760</v>
      </c>
    </row>
    <row r="20" spans="2:4" ht="12.75" customHeight="1">
      <c r="B20" s="4">
        <f t="shared" ca="1" si="0"/>
        <v>16</v>
      </c>
      <c r="C20" s="11" t="s">
        <v>11</v>
      </c>
      <c r="D20" s="12">
        <v>78866640</v>
      </c>
    </row>
    <row r="21" spans="2:4" ht="12.75" customHeight="1">
      <c r="B21" s="4">
        <f t="shared" ca="1" si="0"/>
        <v>17</v>
      </c>
      <c r="C21" s="11" t="s">
        <v>69</v>
      </c>
      <c r="D21" s="12">
        <v>76805520</v>
      </c>
    </row>
    <row r="22" spans="2:4" ht="12.75" customHeight="1">
      <c r="B22" s="4">
        <f t="shared" ca="1" si="0"/>
        <v>18</v>
      </c>
      <c r="C22" s="11" t="s">
        <v>70</v>
      </c>
      <c r="D22" s="12">
        <v>68692540</v>
      </c>
    </row>
    <row r="23" spans="2:4" ht="12.75" customHeight="1">
      <c r="B23" s="4">
        <f t="shared" ca="1" si="0"/>
        <v>19</v>
      </c>
      <c r="C23" s="11" t="s">
        <v>71</v>
      </c>
      <c r="D23" s="12">
        <v>66429280</v>
      </c>
    </row>
    <row r="24" spans="2:4" ht="12.75" customHeight="1">
      <c r="B24" s="4">
        <f t="shared" ca="1" si="0"/>
        <v>20</v>
      </c>
      <c r="C24" s="11" t="s">
        <v>72</v>
      </c>
      <c r="D24" s="12">
        <v>65998440</v>
      </c>
    </row>
    <row r="25" spans="2:4" ht="12.75" customHeight="1">
      <c r="B25" s="4">
        <f t="shared" ca="1" si="0"/>
        <v>21</v>
      </c>
      <c r="C25" s="11" t="s">
        <v>73</v>
      </c>
      <c r="D25" s="12">
        <v>62150780</v>
      </c>
    </row>
    <row r="26" spans="2:4" ht="12.75" customHeight="1">
      <c r="B26" s="4">
        <f t="shared" ca="1" si="0"/>
        <v>22</v>
      </c>
      <c r="C26" s="11" t="s">
        <v>74</v>
      </c>
      <c r="D26" s="12">
        <v>61113210</v>
      </c>
    </row>
    <row r="27" spans="2:4" ht="12.75" customHeight="1">
      <c r="B27" s="4">
        <f t="shared" ca="1" si="0"/>
        <v>23</v>
      </c>
      <c r="C27" s="11" t="s">
        <v>75</v>
      </c>
      <c r="D27" s="12">
        <v>58126210</v>
      </c>
    </row>
    <row r="28" spans="2:4" ht="12.75" customHeight="1">
      <c r="B28" s="4">
        <f t="shared" ca="1" si="0"/>
        <v>24</v>
      </c>
      <c r="C28" s="11" t="s">
        <v>76</v>
      </c>
      <c r="D28" s="12">
        <v>49052490</v>
      </c>
    </row>
    <row r="29" spans="2:4" ht="12.75" customHeight="1">
      <c r="B29" s="4">
        <f t="shared" ca="1" si="0"/>
        <v>25</v>
      </c>
      <c r="C29" s="11" t="s">
        <v>77</v>
      </c>
      <c r="D29" s="12">
        <v>48508970</v>
      </c>
    </row>
    <row r="30" spans="2:4" ht="12.75" customHeight="1">
      <c r="B30" s="4">
        <f t="shared" ca="1" si="0"/>
        <v>26</v>
      </c>
      <c r="C30" s="11" t="s">
        <v>78</v>
      </c>
      <c r="D30" s="12">
        <v>48137740</v>
      </c>
    </row>
    <row r="31" spans="2:4" ht="12.75" customHeight="1">
      <c r="B31" s="4">
        <f t="shared" ca="1" si="0"/>
        <v>27</v>
      </c>
      <c r="C31" s="11" t="s">
        <v>79</v>
      </c>
      <c r="D31" s="12">
        <v>45700400</v>
      </c>
    </row>
    <row r="32" spans="2:4" ht="12.75" customHeight="1">
      <c r="B32" s="4">
        <f t="shared" ca="1" si="0"/>
        <v>28</v>
      </c>
      <c r="C32" s="11" t="s">
        <v>80</v>
      </c>
      <c r="D32" s="12">
        <v>43677370</v>
      </c>
    </row>
    <row r="33" spans="2:4" ht="12.75" customHeight="1">
      <c r="B33" s="4">
        <f t="shared" ca="1" si="0"/>
        <v>29</v>
      </c>
      <c r="C33" s="11" t="s">
        <v>81</v>
      </c>
      <c r="D33" s="12">
        <v>41087830</v>
      </c>
    </row>
    <row r="34" spans="2:4" ht="12.75" customHeight="1">
      <c r="B34" s="4">
        <f t="shared" ca="1" si="0"/>
        <v>30</v>
      </c>
      <c r="C34" s="11" t="s">
        <v>82</v>
      </c>
      <c r="D34" s="12">
        <v>41048530</v>
      </c>
    </row>
    <row r="35" spans="2:4" ht="12.75" customHeight="1">
      <c r="B35" s="4">
        <f t="shared" ca="1" si="0"/>
        <v>31</v>
      </c>
      <c r="C35" s="11" t="s">
        <v>3</v>
      </c>
      <c r="D35" s="12">
        <v>40913580</v>
      </c>
    </row>
    <row r="36" spans="2:4" ht="12.75" customHeight="1">
      <c r="B36" s="4">
        <f t="shared" ca="1" si="0"/>
        <v>32</v>
      </c>
      <c r="C36" s="11" t="s">
        <v>83</v>
      </c>
      <c r="D36" s="12">
        <v>40525000</v>
      </c>
    </row>
    <row r="37" spans="2:4" ht="12.75" customHeight="1">
      <c r="B37" s="4">
        <f t="shared" ref="B37:B68" ca="1" si="1">SUM(OFFSET(C37,-1,-1),1)</f>
        <v>33</v>
      </c>
      <c r="C37" s="11" t="s">
        <v>84</v>
      </c>
      <c r="D37" s="12">
        <v>39002770</v>
      </c>
    </row>
    <row r="38" spans="2:4" ht="12.75" customHeight="1">
      <c r="B38" s="4">
        <f t="shared" ca="1" si="1"/>
        <v>34</v>
      </c>
      <c r="C38" s="11" t="s">
        <v>85</v>
      </c>
      <c r="D38" s="12">
        <v>38482920</v>
      </c>
    </row>
    <row r="39" spans="2:4" ht="12.75" customHeight="1">
      <c r="B39" s="4">
        <f t="shared" ca="1" si="1"/>
        <v>35</v>
      </c>
      <c r="C39" s="11" t="s">
        <v>86</v>
      </c>
      <c r="D39" s="12">
        <v>34178190</v>
      </c>
    </row>
    <row r="40" spans="2:4" ht="12.75" customHeight="1">
      <c r="B40" s="4">
        <f t="shared" ca="1" si="1"/>
        <v>36</v>
      </c>
      <c r="C40" s="11" t="s">
        <v>87</v>
      </c>
      <c r="D40" s="12">
        <v>33487210</v>
      </c>
    </row>
    <row r="41" spans="2:4" ht="12.75" customHeight="1">
      <c r="B41" s="4">
        <f t="shared" ca="1" si="1"/>
        <v>37</v>
      </c>
      <c r="C41" s="11" t="s">
        <v>42</v>
      </c>
      <c r="D41" s="12">
        <v>32369560</v>
      </c>
    </row>
    <row r="42" spans="2:4" ht="12.75" customHeight="1">
      <c r="B42" s="4">
        <f t="shared" ca="1" si="1"/>
        <v>38</v>
      </c>
      <c r="C42" s="11" t="s">
        <v>88</v>
      </c>
      <c r="D42" s="12">
        <v>31285170</v>
      </c>
    </row>
    <row r="43" spans="2:4" ht="12.75" customHeight="1">
      <c r="B43" s="4">
        <f t="shared" ca="1" si="1"/>
        <v>39</v>
      </c>
      <c r="C43" s="11" t="s">
        <v>33</v>
      </c>
      <c r="D43" s="12">
        <v>29546960</v>
      </c>
    </row>
    <row r="44" spans="2:4" ht="12.75" customHeight="1">
      <c r="B44" s="4">
        <f t="shared" ca="1" si="1"/>
        <v>40</v>
      </c>
      <c r="C44" s="11" t="s">
        <v>89</v>
      </c>
      <c r="D44" s="12">
        <v>28945570</v>
      </c>
    </row>
    <row r="45" spans="2:4" ht="12.75" customHeight="1">
      <c r="B45" s="4">
        <f t="shared" ca="1" si="1"/>
        <v>41</v>
      </c>
      <c r="C45" s="11" t="s">
        <v>90</v>
      </c>
      <c r="D45" s="12">
        <v>28686630</v>
      </c>
    </row>
    <row r="46" spans="2:4" ht="12.75" customHeight="1">
      <c r="B46" s="4">
        <f t="shared" ca="1" si="1"/>
        <v>42</v>
      </c>
      <c r="C46" s="11" t="s">
        <v>91</v>
      </c>
      <c r="D46" s="12">
        <v>28563380</v>
      </c>
    </row>
    <row r="47" spans="2:4" ht="12.75" customHeight="1">
      <c r="B47" s="4">
        <f t="shared" ca="1" si="1"/>
        <v>43</v>
      </c>
      <c r="C47" s="11" t="s">
        <v>92</v>
      </c>
      <c r="D47" s="12">
        <v>28395720</v>
      </c>
    </row>
    <row r="48" spans="2:4" ht="12.75" customHeight="1">
      <c r="B48" s="4">
        <f t="shared" ca="1" si="1"/>
        <v>44</v>
      </c>
      <c r="C48" s="11" t="s">
        <v>93</v>
      </c>
      <c r="D48" s="12">
        <v>27606010</v>
      </c>
    </row>
    <row r="49" spans="2:4" ht="12.75" customHeight="1">
      <c r="B49" s="4">
        <f t="shared" ca="1" si="1"/>
        <v>45</v>
      </c>
      <c r="C49" s="11" t="s">
        <v>45</v>
      </c>
      <c r="D49" s="12">
        <v>26814840</v>
      </c>
    </row>
    <row r="50" spans="2:4" ht="12.75" customHeight="1">
      <c r="B50" s="4">
        <f t="shared" ca="1" si="1"/>
        <v>46</v>
      </c>
      <c r="C50" s="11" t="s">
        <v>94</v>
      </c>
      <c r="D50" s="12">
        <v>25715820</v>
      </c>
    </row>
    <row r="51" spans="2:4" ht="12.75" customHeight="1">
      <c r="B51" s="4">
        <f t="shared" ca="1" si="1"/>
        <v>47</v>
      </c>
      <c r="C51" s="11" t="s">
        <v>14</v>
      </c>
      <c r="D51" s="12">
        <v>23887810</v>
      </c>
    </row>
    <row r="52" spans="2:4" ht="12.75" customHeight="1">
      <c r="B52" s="4">
        <f t="shared" ca="1" si="1"/>
        <v>48</v>
      </c>
      <c r="C52" s="11" t="s">
        <v>38</v>
      </c>
      <c r="D52" s="12">
        <v>22974350</v>
      </c>
    </row>
    <row r="53" spans="2:4" ht="12.75" customHeight="1">
      <c r="B53" s="4">
        <f t="shared" ca="1" si="1"/>
        <v>49</v>
      </c>
      <c r="C53" s="11" t="s">
        <v>95</v>
      </c>
      <c r="D53" s="12">
        <v>22858240</v>
      </c>
    </row>
    <row r="54" spans="2:4" ht="12.75" customHeight="1">
      <c r="B54" s="4">
        <f t="shared" ca="1" si="1"/>
        <v>50</v>
      </c>
      <c r="C54" s="11" t="s">
        <v>96</v>
      </c>
      <c r="D54" s="12">
        <v>22665350</v>
      </c>
    </row>
    <row r="55" spans="2:4" ht="12.75" customHeight="1">
      <c r="B55" s="4">
        <f t="shared" ca="1" si="1"/>
        <v>51</v>
      </c>
      <c r="C55" s="11" t="s">
        <v>97</v>
      </c>
      <c r="D55" s="12">
        <v>22215420</v>
      </c>
    </row>
    <row r="56" spans="2:4" ht="12.75" customHeight="1">
      <c r="B56" s="4">
        <f t="shared" ca="1" si="1"/>
        <v>52</v>
      </c>
      <c r="C56" s="11" t="s">
        <v>98</v>
      </c>
      <c r="D56" s="12">
        <v>21762980</v>
      </c>
    </row>
    <row r="57" spans="2:4" ht="12.75" customHeight="1">
      <c r="B57" s="4">
        <f t="shared" ca="1" si="1"/>
        <v>53</v>
      </c>
      <c r="C57" s="11" t="s">
        <v>99</v>
      </c>
      <c r="D57" s="12">
        <v>21669280</v>
      </c>
    </row>
    <row r="58" spans="2:4" ht="12.75" customHeight="1">
      <c r="B58" s="4">
        <f t="shared" ca="1" si="1"/>
        <v>54</v>
      </c>
      <c r="C58" s="11" t="s">
        <v>100</v>
      </c>
      <c r="D58" s="12">
        <v>21324790</v>
      </c>
    </row>
    <row r="59" spans="2:4" ht="12.75" customHeight="1">
      <c r="B59" s="4">
        <f t="shared" ca="1" si="1"/>
        <v>55</v>
      </c>
      <c r="C59" s="11" t="s">
        <v>101</v>
      </c>
      <c r="D59" s="12">
        <v>21262640</v>
      </c>
    </row>
    <row r="60" spans="2:4" ht="12.75" customHeight="1">
      <c r="B60" s="4">
        <f t="shared" ca="1" si="1"/>
        <v>56</v>
      </c>
      <c r="C60" s="11" t="s">
        <v>102</v>
      </c>
      <c r="D60" s="12">
        <v>20653560</v>
      </c>
    </row>
    <row r="61" spans="2:4" ht="12.75" customHeight="1">
      <c r="B61" s="4">
        <f t="shared" ca="1" si="1"/>
        <v>57</v>
      </c>
      <c r="C61" s="11" t="s">
        <v>103</v>
      </c>
      <c r="D61" s="12">
        <v>20617070</v>
      </c>
    </row>
    <row r="62" spans="2:4" ht="12.75" customHeight="1">
      <c r="B62" s="4">
        <f t="shared" ca="1" si="1"/>
        <v>58</v>
      </c>
      <c r="C62" s="11" t="s">
        <v>104</v>
      </c>
      <c r="D62" s="12">
        <v>18879300</v>
      </c>
    </row>
    <row r="63" spans="2:4" ht="12.75" customHeight="1">
      <c r="B63" s="4">
        <f t="shared" ca="1" si="1"/>
        <v>59</v>
      </c>
      <c r="C63" s="11" t="s">
        <v>105</v>
      </c>
      <c r="D63" s="12">
        <v>16716000</v>
      </c>
    </row>
    <row r="64" spans="2:4" ht="12.75" customHeight="1">
      <c r="B64" s="4">
        <f t="shared" ca="1" si="1"/>
        <v>60</v>
      </c>
      <c r="C64" s="11" t="s">
        <v>10</v>
      </c>
      <c r="D64" s="12">
        <v>16601710</v>
      </c>
    </row>
    <row r="65" spans="2:4" ht="12.75" customHeight="1">
      <c r="B65" s="4">
        <f t="shared" ca="1" si="1"/>
        <v>61</v>
      </c>
      <c r="C65" s="11" t="s">
        <v>8</v>
      </c>
      <c r="D65" s="12">
        <v>15746230</v>
      </c>
    </row>
    <row r="66" spans="2:4" ht="12.75" customHeight="1">
      <c r="B66" s="4">
        <f t="shared" ca="1" si="1"/>
        <v>62</v>
      </c>
      <c r="C66" s="11" t="s">
        <v>106</v>
      </c>
      <c r="D66" s="12">
        <v>15399440</v>
      </c>
    </row>
    <row r="67" spans="2:4" ht="12.75" customHeight="1">
      <c r="B67" s="4">
        <f t="shared" ca="1" si="1"/>
        <v>63</v>
      </c>
      <c r="C67" s="11" t="s">
        <v>29</v>
      </c>
      <c r="D67" s="12">
        <v>15306250</v>
      </c>
    </row>
    <row r="68" spans="2:4" ht="12.75" customHeight="1">
      <c r="B68" s="4">
        <f t="shared" ca="1" si="1"/>
        <v>64</v>
      </c>
      <c r="C68" s="11" t="s">
        <v>25</v>
      </c>
      <c r="D68" s="12">
        <v>15028760</v>
      </c>
    </row>
    <row r="69" spans="2:4" ht="12.75" customHeight="1">
      <c r="B69" s="4">
        <f t="shared" ref="B69:B100" ca="1" si="2">SUM(OFFSET(C69,-1,-1),1)</f>
        <v>65</v>
      </c>
      <c r="C69" s="11" t="s">
        <v>107</v>
      </c>
      <c r="D69" s="12">
        <v>14573100</v>
      </c>
    </row>
    <row r="70" spans="2:4" ht="12.75" customHeight="1">
      <c r="B70" s="4">
        <f t="shared" ca="1" si="2"/>
        <v>66</v>
      </c>
      <c r="C70" s="11" t="s">
        <v>108</v>
      </c>
      <c r="D70" s="12">
        <v>14494290</v>
      </c>
    </row>
    <row r="71" spans="2:4" ht="12.75" customHeight="1">
      <c r="B71" s="4">
        <f t="shared" ca="1" si="2"/>
        <v>67</v>
      </c>
      <c r="C71" s="11" t="s">
        <v>36</v>
      </c>
      <c r="D71" s="12">
        <v>13711600</v>
      </c>
    </row>
    <row r="72" spans="2:4" ht="12.75" customHeight="1">
      <c r="B72" s="4">
        <f t="shared" ca="1" si="2"/>
        <v>68</v>
      </c>
      <c r="C72" s="11" t="s">
        <v>26</v>
      </c>
      <c r="D72" s="12">
        <v>13443230</v>
      </c>
    </row>
    <row r="73" spans="2:4" ht="12.75" customHeight="1">
      <c r="B73" s="4">
        <f t="shared" ca="1" si="2"/>
        <v>69</v>
      </c>
      <c r="C73" s="11" t="s">
        <v>16</v>
      </c>
      <c r="D73" s="12">
        <v>13276520</v>
      </c>
    </row>
    <row r="74" spans="2:4" ht="12.75" customHeight="1">
      <c r="B74" s="4">
        <f t="shared" ca="1" si="2"/>
        <v>70</v>
      </c>
      <c r="C74" s="11" t="s">
        <v>2</v>
      </c>
      <c r="D74" s="12">
        <v>12799290</v>
      </c>
    </row>
    <row r="75" spans="2:4" ht="12.75" customHeight="1">
      <c r="B75" s="4">
        <f t="shared" ca="1" si="2"/>
        <v>71</v>
      </c>
      <c r="C75" s="11" t="s">
        <v>109</v>
      </c>
      <c r="D75" s="12">
        <v>11862740</v>
      </c>
    </row>
    <row r="76" spans="2:4" ht="12.75" customHeight="1">
      <c r="B76" s="4">
        <f t="shared" ca="1" si="2"/>
        <v>72</v>
      </c>
      <c r="C76" s="11" t="s">
        <v>110</v>
      </c>
      <c r="D76" s="12">
        <v>11451650</v>
      </c>
    </row>
    <row r="77" spans="2:4" ht="12.75" customHeight="1">
      <c r="B77" s="4">
        <f t="shared" ca="1" si="2"/>
        <v>73</v>
      </c>
      <c r="C77" s="11" t="s">
        <v>47</v>
      </c>
      <c r="D77" s="12">
        <v>11392630</v>
      </c>
    </row>
    <row r="78" spans="2:4" ht="12.75" customHeight="1">
      <c r="B78" s="4">
        <f t="shared" ca="1" si="2"/>
        <v>74</v>
      </c>
      <c r="C78" s="11" t="s">
        <v>34</v>
      </c>
      <c r="D78" s="12">
        <v>10746310</v>
      </c>
    </row>
    <row r="79" spans="2:4" ht="12.75" customHeight="1">
      <c r="B79" s="4">
        <f t="shared" ca="1" si="2"/>
        <v>75</v>
      </c>
      <c r="C79" s="11" t="s">
        <v>111</v>
      </c>
      <c r="D79" s="12">
        <v>10737430</v>
      </c>
    </row>
    <row r="80" spans="2:4" ht="12.75" customHeight="1">
      <c r="B80" s="4">
        <f t="shared" ca="1" si="2"/>
        <v>76</v>
      </c>
      <c r="C80" s="11" t="s">
        <v>112</v>
      </c>
      <c r="D80" s="12">
        <v>10707920</v>
      </c>
    </row>
    <row r="81" spans="2:4" ht="12.75" customHeight="1">
      <c r="B81" s="4">
        <f t="shared" ca="1" si="2"/>
        <v>77</v>
      </c>
      <c r="C81" s="11" t="s">
        <v>113</v>
      </c>
      <c r="D81" s="12">
        <v>10506810</v>
      </c>
    </row>
    <row r="82" spans="2:4" ht="12.75" customHeight="1">
      <c r="B82" s="4">
        <f t="shared" ca="1" si="2"/>
        <v>78</v>
      </c>
      <c r="C82" s="11" t="s">
        <v>114</v>
      </c>
      <c r="D82" s="12">
        <v>10486340</v>
      </c>
    </row>
    <row r="83" spans="2:4" ht="12.75" customHeight="1">
      <c r="B83" s="4">
        <f t="shared" ca="1" si="2"/>
        <v>79</v>
      </c>
      <c r="C83" s="11" t="s">
        <v>115</v>
      </c>
      <c r="D83" s="12">
        <v>10414340</v>
      </c>
    </row>
    <row r="84" spans="2:4" ht="12.75" customHeight="1">
      <c r="B84" s="4">
        <f t="shared" ca="1" si="2"/>
        <v>80</v>
      </c>
      <c r="C84" s="11" t="s">
        <v>116</v>
      </c>
      <c r="D84" s="12">
        <v>10329210</v>
      </c>
    </row>
    <row r="85" spans="2:4" ht="12.75" customHeight="1">
      <c r="B85" s="4">
        <f t="shared" ca="1" si="2"/>
        <v>81</v>
      </c>
      <c r="C85" s="11" t="s">
        <v>17</v>
      </c>
      <c r="D85" s="12">
        <v>10057980</v>
      </c>
    </row>
    <row r="86" spans="2:4" ht="12.75" customHeight="1">
      <c r="B86" s="4">
        <f t="shared" ca="1" si="2"/>
        <v>82</v>
      </c>
      <c r="C86" s="11" t="s">
        <v>117</v>
      </c>
      <c r="D86" s="12">
        <v>9905600</v>
      </c>
    </row>
    <row r="87" spans="2:4" ht="12.75" customHeight="1">
      <c r="B87" s="4">
        <f t="shared" ca="1" si="2"/>
        <v>83</v>
      </c>
      <c r="C87" s="11" t="s">
        <v>118</v>
      </c>
      <c r="D87" s="12">
        <v>9832020</v>
      </c>
    </row>
    <row r="88" spans="2:4" ht="12.75" customHeight="1">
      <c r="B88" s="4">
        <f t="shared" ca="1" si="2"/>
        <v>84</v>
      </c>
      <c r="C88" s="11" t="s">
        <v>119</v>
      </c>
      <c r="D88" s="12">
        <v>9775250</v>
      </c>
    </row>
    <row r="89" spans="2:4" ht="12.75" customHeight="1">
      <c r="B89" s="4">
        <f t="shared" ca="1" si="2"/>
        <v>85</v>
      </c>
      <c r="C89" s="11" t="s">
        <v>120</v>
      </c>
      <c r="D89" s="12">
        <v>9650050</v>
      </c>
    </row>
    <row r="90" spans="2:4" ht="12.75" customHeight="1">
      <c r="B90" s="4">
        <f t="shared" ca="1" si="2"/>
        <v>86</v>
      </c>
      <c r="C90" s="11" t="s">
        <v>121</v>
      </c>
      <c r="D90" s="12">
        <v>9648530</v>
      </c>
    </row>
    <row r="91" spans="2:4" ht="12.75" customHeight="1">
      <c r="B91" s="4">
        <f t="shared" ca="1" si="2"/>
        <v>87</v>
      </c>
      <c r="C91" s="11" t="s">
        <v>9</v>
      </c>
      <c r="D91" s="12">
        <v>9511330</v>
      </c>
    </row>
    <row r="92" spans="2:4" ht="12.75" customHeight="1">
      <c r="B92" s="4">
        <f t="shared" ca="1" si="2"/>
        <v>88</v>
      </c>
      <c r="C92" s="11" t="s">
        <v>122</v>
      </c>
      <c r="D92" s="12">
        <v>9059650</v>
      </c>
    </row>
    <row r="93" spans="2:4" ht="12.75" customHeight="1">
      <c r="B93" s="4">
        <f t="shared" ca="1" si="2"/>
        <v>89</v>
      </c>
      <c r="C93" s="11" t="s">
        <v>20</v>
      </c>
      <c r="D93" s="12">
        <v>9035540</v>
      </c>
    </row>
    <row r="94" spans="2:4" ht="12.75" customHeight="1">
      <c r="B94" s="4">
        <f t="shared" ca="1" si="2"/>
        <v>90</v>
      </c>
      <c r="C94" s="11" t="s">
        <v>6</v>
      </c>
      <c r="D94" s="12">
        <v>8791830</v>
      </c>
    </row>
    <row r="95" spans="2:4" ht="12.75" customHeight="1">
      <c r="B95" s="4">
        <f t="shared" ca="1" si="2"/>
        <v>91</v>
      </c>
      <c r="C95" s="11" t="s">
        <v>123</v>
      </c>
      <c r="D95" s="12">
        <v>8238670</v>
      </c>
    </row>
    <row r="96" spans="2:4" ht="12.75" customHeight="1">
      <c r="B96" s="4">
        <f t="shared" ca="1" si="2"/>
        <v>92</v>
      </c>
      <c r="C96" s="11" t="s">
        <v>124</v>
      </c>
      <c r="D96" s="12">
        <v>8210280</v>
      </c>
    </row>
    <row r="97" spans="2:4" ht="12.75" customHeight="1">
      <c r="B97" s="4">
        <f t="shared" ca="1" si="2"/>
        <v>93</v>
      </c>
      <c r="C97" s="11" t="s">
        <v>21</v>
      </c>
      <c r="D97" s="12">
        <v>7833700</v>
      </c>
    </row>
    <row r="98" spans="2:4" ht="12.75" customHeight="1">
      <c r="B98" s="4">
        <f t="shared" ca="1" si="2"/>
        <v>94</v>
      </c>
      <c r="C98" s="11" t="s">
        <v>125</v>
      </c>
      <c r="D98" s="12">
        <v>7604470</v>
      </c>
    </row>
    <row r="99" spans="2:4" ht="12.75" customHeight="1">
      <c r="B99" s="4">
        <f t="shared" ca="1" si="2"/>
        <v>95</v>
      </c>
      <c r="C99" s="11" t="s">
        <v>126</v>
      </c>
      <c r="D99" s="12">
        <v>7379340</v>
      </c>
    </row>
    <row r="100" spans="2:4" ht="12.75" customHeight="1">
      <c r="B100" s="4">
        <f t="shared" ca="1" si="2"/>
        <v>96</v>
      </c>
      <c r="C100" s="11" t="s">
        <v>127</v>
      </c>
      <c r="D100" s="12">
        <v>7349150</v>
      </c>
    </row>
    <row r="101" spans="2:4" ht="12.75" customHeight="1">
      <c r="B101" s="4">
        <f t="shared" ref="B101:B132" ca="1" si="3">SUM(OFFSET(C101,-1,-1),1)</f>
        <v>97</v>
      </c>
      <c r="C101" s="11" t="s">
        <v>128</v>
      </c>
      <c r="D101" s="12">
        <v>7233700</v>
      </c>
    </row>
    <row r="102" spans="2:4" ht="12.75" customHeight="1">
      <c r="B102" s="4">
        <f t="shared" ca="1" si="3"/>
        <v>98</v>
      </c>
      <c r="C102" s="11" t="s">
        <v>129</v>
      </c>
      <c r="D102" s="12">
        <v>7204690</v>
      </c>
    </row>
    <row r="103" spans="2:4" ht="12.75" customHeight="1">
      <c r="B103" s="4">
        <f t="shared" ca="1" si="3"/>
        <v>99</v>
      </c>
      <c r="C103" s="11" t="s">
        <v>130</v>
      </c>
      <c r="D103" s="12">
        <v>7185220</v>
      </c>
    </row>
    <row r="104" spans="2:4" ht="12.75" customHeight="1">
      <c r="B104" s="4">
        <f t="shared" ca="1" si="3"/>
        <v>100</v>
      </c>
      <c r="C104" s="11" t="s">
        <v>32</v>
      </c>
      <c r="D104" s="12">
        <v>6995660</v>
      </c>
    </row>
    <row r="105" spans="2:4" ht="12.75" customHeight="1">
      <c r="B105" s="4">
        <f t="shared" ca="1" si="3"/>
        <v>101</v>
      </c>
      <c r="C105" s="11" t="s">
        <v>23</v>
      </c>
      <c r="D105" s="12">
        <v>6834350</v>
      </c>
    </row>
    <row r="106" spans="2:4" ht="12.75" customHeight="1">
      <c r="B106" s="4">
        <f t="shared" ca="1" si="3"/>
        <v>102</v>
      </c>
      <c r="C106" s="11" t="s">
        <v>131</v>
      </c>
      <c r="D106" s="12">
        <v>6324360</v>
      </c>
    </row>
    <row r="107" spans="2:4" ht="12.75" customHeight="1">
      <c r="B107" s="4">
        <f t="shared" ca="1" si="3"/>
        <v>103</v>
      </c>
      <c r="C107" s="11" t="s">
        <v>132</v>
      </c>
      <c r="D107" s="12">
        <v>6269290</v>
      </c>
    </row>
    <row r="108" spans="2:4" ht="12.75" customHeight="1">
      <c r="B108" s="4">
        <f t="shared" ca="1" si="3"/>
        <v>104</v>
      </c>
      <c r="C108" s="11" t="s">
        <v>39</v>
      </c>
      <c r="D108" s="12">
        <v>6031810</v>
      </c>
    </row>
    <row r="109" spans="2:4" ht="12.75" customHeight="1">
      <c r="B109" s="4">
        <f t="shared" ca="1" si="3"/>
        <v>105</v>
      </c>
      <c r="C109" s="11" t="s">
        <v>133</v>
      </c>
      <c r="D109" s="12">
        <v>5940780</v>
      </c>
    </row>
    <row r="110" spans="2:4" ht="12.75" customHeight="1">
      <c r="B110" s="4">
        <f t="shared" ca="1" si="3"/>
        <v>106</v>
      </c>
      <c r="C110" s="11" t="s">
        <v>134</v>
      </c>
      <c r="D110" s="12">
        <v>5891200</v>
      </c>
    </row>
    <row r="111" spans="2:4" ht="12.75" customHeight="1">
      <c r="B111" s="4">
        <f t="shared" ca="1" si="3"/>
        <v>107</v>
      </c>
      <c r="C111" s="11" t="s">
        <v>12</v>
      </c>
      <c r="D111" s="12">
        <v>5647170</v>
      </c>
    </row>
    <row r="112" spans="2:4" ht="12.75" customHeight="1">
      <c r="B112" s="4">
        <f t="shared" ca="1" si="3"/>
        <v>108</v>
      </c>
      <c r="C112" s="11" t="s">
        <v>135</v>
      </c>
      <c r="D112" s="12">
        <v>5500510</v>
      </c>
    </row>
    <row r="113" spans="2:4" ht="12.75" customHeight="1">
      <c r="B113" s="4">
        <f t="shared" ca="1" si="3"/>
        <v>109</v>
      </c>
      <c r="C113" s="11" t="s">
        <v>136</v>
      </c>
      <c r="D113" s="12">
        <v>5463050</v>
      </c>
    </row>
    <row r="114" spans="2:4" ht="12.75" customHeight="1">
      <c r="B114" s="4">
        <f t="shared" ca="1" si="3"/>
        <v>110</v>
      </c>
      <c r="C114" s="11" t="s">
        <v>137</v>
      </c>
      <c r="D114" s="12">
        <v>5431750</v>
      </c>
    </row>
    <row r="115" spans="2:4" ht="12.75" customHeight="1">
      <c r="B115" s="4">
        <f t="shared" ca="1" si="3"/>
        <v>111</v>
      </c>
      <c r="C115" s="11" t="s">
        <v>138</v>
      </c>
      <c r="D115" s="12">
        <v>5250280</v>
      </c>
    </row>
    <row r="116" spans="2:4" ht="12.75" customHeight="1">
      <c r="B116" s="4">
        <f t="shared" ca="1" si="3"/>
        <v>112</v>
      </c>
      <c r="C116" s="11" t="s">
        <v>37</v>
      </c>
      <c r="D116" s="12">
        <v>5132140</v>
      </c>
    </row>
    <row r="117" spans="2:4" ht="12.75" customHeight="1">
      <c r="B117" s="4">
        <f t="shared" ca="1" si="3"/>
        <v>113</v>
      </c>
      <c r="C117" s="11" t="s">
        <v>139</v>
      </c>
      <c r="D117" s="12">
        <v>4884890</v>
      </c>
    </row>
    <row r="118" spans="2:4" ht="12.75" customHeight="1">
      <c r="B118" s="4">
        <f t="shared" ca="1" si="3"/>
        <v>114</v>
      </c>
      <c r="C118" s="11" t="s">
        <v>140</v>
      </c>
      <c r="D118" s="12">
        <v>4798490</v>
      </c>
    </row>
    <row r="119" spans="2:4" ht="12.75" customHeight="1">
      <c r="B119" s="4">
        <f t="shared" ca="1" si="3"/>
        <v>115</v>
      </c>
      <c r="C119" s="11" t="s">
        <v>141</v>
      </c>
      <c r="D119" s="12">
        <v>4660540</v>
      </c>
    </row>
    <row r="120" spans="2:4" ht="12.75" customHeight="1">
      <c r="B120" s="4">
        <f t="shared" ca="1" si="3"/>
        <v>116</v>
      </c>
      <c r="C120" s="11" t="s">
        <v>142</v>
      </c>
      <c r="D120" s="12">
        <v>4657540</v>
      </c>
    </row>
    <row r="121" spans="2:4" ht="12.75" customHeight="1">
      <c r="B121" s="4">
        <f t="shared" ca="1" si="3"/>
        <v>117</v>
      </c>
      <c r="C121" s="11" t="s">
        <v>143</v>
      </c>
      <c r="D121" s="12">
        <v>4615810</v>
      </c>
    </row>
    <row r="122" spans="2:4" ht="12.75" customHeight="1">
      <c r="B122" s="4">
        <f t="shared" ca="1" si="3"/>
        <v>118</v>
      </c>
      <c r="C122" s="11" t="s">
        <v>144</v>
      </c>
      <c r="D122" s="12">
        <v>4613410</v>
      </c>
    </row>
    <row r="123" spans="2:4" ht="12.75" customHeight="1">
      <c r="B123" s="4">
        <f t="shared" ca="1" si="3"/>
        <v>119</v>
      </c>
      <c r="C123" s="11" t="s">
        <v>145</v>
      </c>
      <c r="D123" s="12">
        <v>4511490</v>
      </c>
    </row>
    <row r="124" spans="2:4" ht="12.75" customHeight="1">
      <c r="B124" s="4">
        <f t="shared" ca="1" si="3"/>
        <v>120</v>
      </c>
      <c r="C124" s="11" t="s">
        <v>146</v>
      </c>
      <c r="D124" s="12">
        <v>4489410</v>
      </c>
    </row>
    <row r="125" spans="2:4" ht="12.75" customHeight="1">
      <c r="B125" s="4">
        <f t="shared" ca="1" si="3"/>
        <v>121</v>
      </c>
      <c r="C125" s="11" t="s">
        <v>147</v>
      </c>
      <c r="D125" s="12">
        <v>4320750</v>
      </c>
    </row>
    <row r="126" spans="2:4" ht="12.75" customHeight="1">
      <c r="B126" s="4">
        <f t="shared" ca="1" si="3"/>
        <v>122</v>
      </c>
      <c r="C126" s="11" t="s">
        <v>148</v>
      </c>
      <c r="D126" s="12">
        <v>4253880</v>
      </c>
    </row>
    <row r="127" spans="2:4" ht="12.75" customHeight="1">
      <c r="B127" s="4">
        <f t="shared" ca="1" si="3"/>
        <v>123</v>
      </c>
      <c r="C127" s="11" t="s">
        <v>149</v>
      </c>
      <c r="D127" s="12">
        <v>4213420</v>
      </c>
    </row>
    <row r="128" spans="2:4" ht="12.75" customHeight="1">
      <c r="B128" s="4">
        <f t="shared" ca="1" si="3"/>
        <v>124</v>
      </c>
      <c r="C128" s="11" t="s">
        <v>150</v>
      </c>
      <c r="D128" s="12">
        <v>4203200</v>
      </c>
    </row>
    <row r="129" spans="2:4" ht="12.75" customHeight="1">
      <c r="B129" s="4">
        <f t="shared" ca="1" si="3"/>
        <v>125</v>
      </c>
      <c r="C129" s="11" t="s">
        <v>151</v>
      </c>
      <c r="D129" s="12">
        <v>4017100</v>
      </c>
    </row>
    <row r="130" spans="2:4" ht="12.75" customHeight="1">
      <c r="B130" s="4">
        <f t="shared" ca="1" si="3"/>
        <v>126</v>
      </c>
      <c r="C130" s="11" t="s">
        <v>152</v>
      </c>
      <c r="D130" s="12">
        <v>4012810</v>
      </c>
    </row>
    <row r="131" spans="2:4" ht="12.75" customHeight="1">
      <c r="B131" s="4">
        <f t="shared" ca="1" si="3"/>
        <v>127</v>
      </c>
      <c r="C131" s="11" t="s">
        <v>153</v>
      </c>
      <c r="D131" s="12">
        <v>3639450</v>
      </c>
    </row>
    <row r="132" spans="2:4" ht="12.75" customHeight="1">
      <c r="B132" s="4">
        <f t="shared" ca="1" si="3"/>
        <v>128</v>
      </c>
      <c r="C132" s="11" t="s">
        <v>154</v>
      </c>
      <c r="D132" s="12">
        <v>3555180</v>
      </c>
    </row>
    <row r="133" spans="2:4" ht="12.75" customHeight="1">
      <c r="B133" s="4">
        <f t="shared" ref="B133:B164" ca="1" si="4">SUM(OFFSET(C133,-1,-1),1)</f>
        <v>129</v>
      </c>
      <c r="C133" s="11" t="s">
        <v>43</v>
      </c>
      <c r="D133" s="12">
        <v>3494380</v>
      </c>
    </row>
    <row r="134" spans="2:4" ht="12.75" customHeight="1">
      <c r="B134" s="4">
        <f t="shared" ca="1" si="4"/>
        <v>130</v>
      </c>
      <c r="C134" s="11" t="s">
        <v>155</v>
      </c>
      <c r="D134" s="12">
        <v>3441790</v>
      </c>
    </row>
    <row r="135" spans="2:4" ht="12.75" customHeight="1">
      <c r="B135" s="4">
        <f t="shared" ca="1" si="4"/>
        <v>131</v>
      </c>
      <c r="C135" s="11" t="s">
        <v>156</v>
      </c>
      <c r="D135" s="12">
        <v>3418090</v>
      </c>
    </row>
    <row r="136" spans="2:4" ht="12.75" customHeight="1">
      <c r="B136" s="4">
        <f t="shared" ca="1" si="4"/>
        <v>132</v>
      </c>
      <c r="C136" s="11" t="s">
        <v>31</v>
      </c>
      <c r="D136" s="12">
        <v>3360470</v>
      </c>
    </row>
    <row r="137" spans="2:4" ht="12.75" customHeight="1">
      <c r="B137" s="4">
        <f t="shared" ca="1" si="4"/>
        <v>133</v>
      </c>
      <c r="C137" s="11" t="s">
        <v>157</v>
      </c>
      <c r="D137" s="12">
        <v>3129490</v>
      </c>
    </row>
    <row r="138" spans="2:4" ht="12.75" customHeight="1">
      <c r="B138" s="4">
        <f t="shared" ca="1" si="4"/>
        <v>134</v>
      </c>
      <c r="C138" s="11" t="s">
        <v>158</v>
      </c>
      <c r="D138" s="12">
        <v>3041140</v>
      </c>
    </row>
    <row r="139" spans="2:4" ht="12.75" customHeight="1">
      <c r="B139" s="4">
        <f t="shared" ca="1" si="4"/>
        <v>135</v>
      </c>
      <c r="C139" s="11" t="s">
        <v>159</v>
      </c>
      <c r="D139" s="12">
        <v>2967000</v>
      </c>
    </row>
    <row r="140" spans="2:4" ht="12.75" customHeight="1">
      <c r="B140" s="4">
        <f t="shared" ca="1" si="4"/>
        <v>136</v>
      </c>
      <c r="C140" s="11" t="s">
        <v>160</v>
      </c>
      <c r="D140" s="12">
        <v>2825930</v>
      </c>
    </row>
    <row r="141" spans="2:4" ht="12.75" customHeight="1">
      <c r="B141" s="4">
        <f t="shared" ca="1" si="4"/>
        <v>137</v>
      </c>
      <c r="C141" s="11" t="s">
        <v>161</v>
      </c>
      <c r="D141" s="12">
        <v>2692530</v>
      </c>
    </row>
    <row r="142" spans="2:4" ht="12.75" customHeight="1">
      <c r="B142" s="4">
        <f t="shared" ca="1" si="4"/>
        <v>138</v>
      </c>
      <c r="C142" s="11" t="s">
        <v>162</v>
      </c>
      <c r="D142" s="12">
        <v>2231500</v>
      </c>
    </row>
    <row r="143" spans="2:4" ht="12.75" customHeight="1">
      <c r="B143" s="4">
        <f t="shared" ca="1" si="4"/>
        <v>139</v>
      </c>
      <c r="C143" s="11" t="s">
        <v>24</v>
      </c>
      <c r="D143" s="12">
        <v>2130820</v>
      </c>
    </row>
    <row r="144" spans="2:4" ht="12.75" customHeight="1">
      <c r="B144" s="4">
        <f t="shared" ca="1" si="4"/>
        <v>140</v>
      </c>
      <c r="C144" s="11" t="s">
        <v>163</v>
      </c>
      <c r="D144" s="12">
        <v>2108670</v>
      </c>
    </row>
    <row r="145" spans="2:4" ht="12.75" customHeight="1">
      <c r="B145" s="4">
        <f t="shared" ca="1" si="4"/>
        <v>141</v>
      </c>
      <c r="C145" s="11" t="s">
        <v>164</v>
      </c>
      <c r="D145" s="12">
        <v>2066720</v>
      </c>
    </row>
    <row r="146" spans="2:4" ht="12.75" customHeight="1">
      <c r="B146" s="4">
        <f t="shared" ca="1" si="4"/>
        <v>142</v>
      </c>
      <c r="C146" s="11" t="s">
        <v>165</v>
      </c>
      <c r="D146" s="12">
        <v>2005690</v>
      </c>
    </row>
    <row r="147" spans="2:4" ht="12.75" customHeight="1">
      <c r="B147" s="4">
        <f t="shared" ca="1" si="4"/>
        <v>143</v>
      </c>
      <c r="C147" s="11" t="s">
        <v>7</v>
      </c>
      <c r="D147" s="12">
        <v>1990880</v>
      </c>
    </row>
    <row r="148" spans="2:4" ht="12.75" customHeight="1">
      <c r="B148" s="4">
        <f t="shared" ca="1" si="4"/>
        <v>144</v>
      </c>
      <c r="C148" s="11" t="s">
        <v>166</v>
      </c>
      <c r="D148" s="12">
        <v>1804840</v>
      </c>
    </row>
    <row r="149" spans="2:4" ht="12.75" customHeight="1">
      <c r="B149" s="4">
        <f t="shared" ca="1" si="4"/>
        <v>145</v>
      </c>
      <c r="C149" s="11" t="s">
        <v>167</v>
      </c>
      <c r="D149" s="12">
        <v>1778080</v>
      </c>
    </row>
    <row r="150" spans="2:4" ht="12.75" customHeight="1">
      <c r="B150" s="4">
        <f t="shared" ca="1" si="4"/>
        <v>146</v>
      </c>
      <c r="C150" s="11" t="s">
        <v>18</v>
      </c>
      <c r="D150" s="12">
        <v>1533960</v>
      </c>
    </row>
    <row r="151" spans="2:4" ht="12.75" customHeight="1">
      <c r="B151" s="4">
        <f t="shared" ca="1" si="4"/>
        <v>147</v>
      </c>
      <c r="C151" s="11" t="s">
        <v>13</v>
      </c>
      <c r="D151" s="12">
        <v>1514990</v>
      </c>
    </row>
    <row r="152" spans="2:4" ht="12.75" customHeight="1">
      <c r="B152" s="4">
        <f t="shared" ca="1" si="4"/>
        <v>148</v>
      </c>
      <c r="C152" s="11" t="s">
        <v>168</v>
      </c>
      <c r="D152" s="12">
        <v>1337190</v>
      </c>
    </row>
    <row r="153" spans="2:4" ht="12.75" customHeight="1">
      <c r="B153" s="4">
        <f t="shared" ca="1" si="4"/>
        <v>149</v>
      </c>
      <c r="C153" s="11" t="s">
        <v>169</v>
      </c>
      <c r="D153" s="12">
        <v>1299370</v>
      </c>
    </row>
    <row r="154" spans="2:4" ht="12.75" customHeight="1">
      <c r="B154" s="4">
        <f t="shared" ca="1" si="4"/>
        <v>150</v>
      </c>
      <c r="C154" s="11" t="s">
        <v>170</v>
      </c>
      <c r="D154" s="12">
        <v>1284260</v>
      </c>
    </row>
    <row r="155" spans="2:4" ht="12.75" customHeight="1">
      <c r="B155" s="4">
        <f t="shared" ca="1" si="4"/>
        <v>151</v>
      </c>
      <c r="C155" s="11" t="s">
        <v>171</v>
      </c>
      <c r="D155" s="12">
        <v>1229950</v>
      </c>
    </row>
    <row r="156" spans="2:4" ht="12.75" customHeight="1">
      <c r="B156" s="4">
        <f t="shared" ca="1" si="4"/>
        <v>152</v>
      </c>
      <c r="C156" s="11" t="s">
        <v>172</v>
      </c>
      <c r="D156" s="12">
        <v>1131610</v>
      </c>
    </row>
    <row r="157" spans="2:4" ht="12.75" customHeight="1">
      <c r="B157" s="4">
        <f t="shared" ca="1" si="4"/>
        <v>153</v>
      </c>
      <c r="C157" s="11" t="s">
        <v>173</v>
      </c>
      <c r="D157" s="12">
        <v>1084750</v>
      </c>
    </row>
    <row r="158" spans="2:4" ht="12.75" customHeight="1">
      <c r="B158" s="4">
        <f t="shared" ca="1" si="4"/>
        <v>154</v>
      </c>
      <c r="C158" s="11" t="s">
        <v>174</v>
      </c>
      <c r="D158" s="12">
        <v>944720</v>
      </c>
    </row>
    <row r="159" spans="2:4" ht="12.75" customHeight="1">
      <c r="B159" s="4">
        <f t="shared" ca="1" si="4"/>
        <v>155</v>
      </c>
      <c r="C159" s="11" t="s">
        <v>175</v>
      </c>
      <c r="D159" s="12">
        <v>833290</v>
      </c>
    </row>
    <row r="160" spans="2:4" ht="12.75" customHeight="1">
      <c r="B160" s="4">
        <f t="shared" ca="1" si="4"/>
        <v>156</v>
      </c>
      <c r="C160" s="11" t="s">
        <v>19</v>
      </c>
      <c r="D160" s="12">
        <v>752940</v>
      </c>
    </row>
    <row r="161" spans="2:4" ht="12.75" customHeight="1">
      <c r="B161" s="4">
        <f t="shared" ca="1" si="4"/>
        <v>157</v>
      </c>
      <c r="C161" s="11" t="s">
        <v>176</v>
      </c>
      <c r="D161" s="12">
        <v>752440</v>
      </c>
    </row>
    <row r="162" spans="2:4" ht="12.75" customHeight="1">
      <c r="B162" s="4">
        <f t="shared" ca="1" si="4"/>
        <v>158</v>
      </c>
      <c r="C162" s="11" t="s">
        <v>177</v>
      </c>
      <c r="D162" s="12">
        <v>728710</v>
      </c>
    </row>
    <row r="163" spans="2:4" ht="12.75" customHeight="1">
      <c r="B163" s="4">
        <f t="shared" ca="1" si="4"/>
        <v>159</v>
      </c>
      <c r="C163" s="11" t="s">
        <v>178</v>
      </c>
      <c r="D163" s="12">
        <v>724620</v>
      </c>
    </row>
    <row r="164" spans="2:4" ht="12.75" customHeight="1">
      <c r="B164" s="4">
        <f t="shared" ca="1" si="4"/>
        <v>160</v>
      </c>
      <c r="C164" s="11" t="s">
        <v>179</v>
      </c>
      <c r="D164" s="12">
        <v>691140</v>
      </c>
    </row>
    <row r="165" spans="2:4" ht="12.75" customHeight="1">
      <c r="B165" s="4">
        <f t="shared" ref="B165:B198" ca="1" si="5">SUM(OFFSET(C165,-1,-1),1)</f>
        <v>161</v>
      </c>
      <c r="C165" s="11" t="s">
        <v>180</v>
      </c>
      <c r="D165" s="12">
        <v>672180</v>
      </c>
    </row>
    <row r="166" spans="2:4" ht="12.75" customHeight="1">
      <c r="B166" s="4">
        <f t="shared" ca="1" si="5"/>
        <v>162</v>
      </c>
      <c r="C166" s="11" t="s">
        <v>181</v>
      </c>
      <c r="D166" s="12">
        <v>633440</v>
      </c>
    </row>
    <row r="167" spans="2:4" ht="12.75" customHeight="1">
      <c r="B167" s="4">
        <f t="shared" ca="1" si="5"/>
        <v>163</v>
      </c>
      <c r="C167" s="11" t="s">
        <v>182</v>
      </c>
      <c r="D167" s="12">
        <v>595610</v>
      </c>
    </row>
    <row r="168" spans="2:4" ht="12.75" customHeight="1">
      <c r="B168" s="4">
        <f t="shared" ca="1" si="5"/>
        <v>164</v>
      </c>
      <c r="C168" s="11" t="s">
        <v>183</v>
      </c>
      <c r="D168" s="12">
        <v>491780</v>
      </c>
    </row>
    <row r="169" spans="2:4" ht="12.75" customHeight="1">
      <c r="B169" s="4">
        <f t="shared" ca="1" si="5"/>
        <v>165</v>
      </c>
      <c r="C169" s="11" t="s">
        <v>184</v>
      </c>
      <c r="D169" s="12">
        <v>481270</v>
      </c>
    </row>
    <row r="170" spans="2:4" ht="12.75" customHeight="1">
      <c r="B170" s="4">
        <f t="shared" ca="1" si="5"/>
        <v>166</v>
      </c>
      <c r="C170" s="11" t="s">
        <v>185</v>
      </c>
      <c r="D170" s="12">
        <v>429470</v>
      </c>
    </row>
    <row r="171" spans="2:4" ht="12.75" customHeight="1">
      <c r="B171" s="4">
        <f t="shared" ca="1" si="5"/>
        <v>167</v>
      </c>
      <c r="C171" s="11" t="s">
        <v>27</v>
      </c>
      <c r="D171" s="12">
        <v>405170</v>
      </c>
    </row>
    <row r="172" spans="2:4" ht="12.75" customHeight="1">
      <c r="B172" s="4">
        <f t="shared" ca="1" si="5"/>
        <v>168</v>
      </c>
      <c r="C172" s="11" t="s">
        <v>186</v>
      </c>
      <c r="D172" s="12">
        <v>396330</v>
      </c>
    </row>
    <row r="173" spans="2:4" ht="12.75" customHeight="1">
      <c r="B173" s="4">
        <f t="shared" ca="1" si="5"/>
        <v>169</v>
      </c>
      <c r="C173" s="11" t="s">
        <v>187</v>
      </c>
      <c r="D173" s="12">
        <v>388190</v>
      </c>
    </row>
    <row r="174" spans="2:4" ht="12.75" customHeight="1">
      <c r="B174" s="4">
        <f t="shared" ca="1" si="5"/>
        <v>170</v>
      </c>
      <c r="C174" s="11" t="s">
        <v>5</v>
      </c>
      <c r="D174" s="12">
        <v>307900</v>
      </c>
    </row>
    <row r="175" spans="2:4" ht="12.75" customHeight="1">
      <c r="B175" s="4">
        <f t="shared" ca="1" si="5"/>
        <v>171</v>
      </c>
      <c r="C175" s="11" t="s">
        <v>188</v>
      </c>
      <c r="D175" s="12">
        <v>307550</v>
      </c>
    </row>
    <row r="176" spans="2:4" ht="12.75" customHeight="1">
      <c r="B176" s="4">
        <f t="shared" ca="1" si="5"/>
        <v>172</v>
      </c>
      <c r="C176" s="11" t="s">
        <v>189</v>
      </c>
      <c r="D176" s="12">
        <v>306690</v>
      </c>
    </row>
    <row r="177" spans="2:4" ht="12.75" customHeight="1">
      <c r="B177" s="4">
        <f t="shared" ca="1" si="5"/>
        <v>173</v>
      </c>
      <c r="C177" s="11" t="s">
        <v>4</v>
      </c>
      <c r="D177" s="12">
        <v>284590</v>
      </c>
    </row>
    <row r="178" spans="2:4" ht="12.75" customHeight="1">
      <c r="B178" s="4">
        <f t="shared" ca="1" si="5"/>
        <v>174</v>
      </c>
      <c r="C178" s="11" t="s">
        <v>35</v>
      </c>
      <c r="D178" s="12">
        <v>220000</v>
      </c>
    </row>
    <row r="179" spans="2:4" ht="12.75" customHeight="1">
      <c r="B179" s="4">
        <f t="shared" ca="1" si="5"/>
        <v>175</v>
      </c>
      <c r="C179" s="11" t="s">
        <v>44</v>
      </c>
      <c r="D179" s="12">
        <v>218520</v>
      </c>
    </row>
    <row r="180" spans="2:4" ht="12.75" customHeight="1">
      <c r="B180" s="4">
        <f t="shared" ca="1" si="5"/>
        <v>176</v>
      </c>
      <c r="C180" s="11" t="s">
        <v>190</v>
      </c>
      <c r="D180" s="12">
        <v>212680</v>
      </c>
    </row>
    <row r="181" spans="2:4" ht="12.75" customHeight="1">
      <c r="B181" s="4">
        <f t="shared" ca="1" si="5"/>
        <v>177</v>
      </c>
      <c r="C181" s="11" t="s">
        <v>191</v>
      </c>
      <c r="D181" s="12">
        <v>160270</v>
      </c>
    </row>
    <row r="182" spans="2:4" ht="12.75" customHeight="1">
      <c r="B182" s="4">
        <f t="shared" ca="1" si="5"/>
        <v>178</v>
      </c>
      <c r="C182" s="11" t="s">
        <v>40</v>
      </c>
      <c r="D182" s="12">
        <v>120900</v>
      </c>
    </row>
    <row r="183" spans="2:4" ht="12.75" customHeight="1">
      <c r="B183" s="4">
        <f t="shared" ca="1" si="5"/>
        <v>179</v>
      </c>
      <c r="C183" s="11" t="s">
        <v>22</v>
      </c>
      <c r="D183" s="12">
        <v>112850</v>
      </c>
    </row>
    <row r="184" spans="2:4" ht="12.75" customHeight="1">
      <c r="B184" s="4">
        <f t="shared" ca="1" si="5"/>
        <v>180</v>
      </c>
      <c r="C184" s="11" t="s">
        <v>192</v>
      </c>
      <c r="D184" s="12">
        <v>107430</v>
      </c>
    </row>
    <row r="185" spans="2:4" ht="12.75" customHeight="1">
      <c r="B185" s="4">
        <f t="shared" ca="1" si="5"/>
        <v>181</v>
      </c>
      <c r="C185" s="11" t="s">
        <v>193</v>
      </c>
      <c r="D185" s="12">
        <v>104570</v>
      </c>
    </row>
    <row r="186" spans="2:4" ht="12.75" customHeight="1">
      <c r="B186" s="4">
        <f t="shared" ca="1" si="5"/>
        <v>182</v>
      </c>
      <c r="C186" s="11" t="s">
        <v>15</v>
      </c>
      <c r="D186" s="12">
        <v>90740</v>
      </c>
    </row>
    <row r="187" spans="2:4" ht="12.75" customHeight="1">
      <c r="B187" s="4">
        <f t="shared" ca="1" si="5"/>
        <v>183</v>
      </c>
      <c r="C187" s="11" t="s">
        <v>194</v>
      </c>
      <c r="D187" s="12">
        <v>87480</v>
      </c>
    </row>
    <row r="188" spans="2:4" ht="12.75" customHeight="1">
      <c r="B188" s="4">
        <f t="shared" ca="1" si="5"/>
        <v>184</v>
      </c>
      <c r="C188" s="11" t="s">
        <v>195</v>
      </c>
      <c r="D188" s="12">
        <v>85630</v>
      </c>
    </row>
    <row r="189" spans="2:4" ht="12.75" customHeight="1">
      <c r="B189" s="4">
        <f t="shared" ca="1" si="5"/>
        <v>185</v>
      </c>
      <c r="C189" s="11" t="s">
        <v>1</v>
      </c>
      <c r="D189" s="12">
        <v>83890</v>
      </c>
    </row>
    <row r="190" spans="2:4" ht="12.75" customHeight="1">
      <c r="B190" s="4">
        <f t="shared" ca="1" si="5"/>
        <v>186</v>
      </c>
      <c r="C190" s="11" t="s">
        <v>196</v>
      </c>
      <c r="D190" s="12">
        <v>72660</v>
      </c>
    </row>
    <row r="191" spans="2:4" ht="12.75" customHeight="1">
      <c r="B191" s="4">
        <f t="shared" ca="1" si="5"/>
        <v>187</v>
      </c>
      <c r="C191" s="11" t="s">
        <v>197</v>
      </c>
      <c r="D191" s="12">
        <v>64520</v>
      </c>
    </row>
    <row r="192" spans="2:4" ht="12.75" customHeight="1">
      <c r="B192" s="4">
        <f t="shared" ca="1" si="5"/>
        <v>188</v>
      </c>
      <c r="C192" s="11" t="s">
        <v>198</v>
      </c>
      <c r="D192" s="12">
        <v>40130</v>
      </c>
    </row>
    <row r="193" spans="2:4" ht="12.75" customHeight="1">
      <c r="B193" s="4">
        <f t="shared" ca="1" si="5"/>
        <v>189</v>
      </c>
      <c r="C193" s="11" t="s">
        <v>199</v>
      </c>
      <c r="D193" s="12">
        <v>34760</v>
      </c>
    </row>
    <row r="194" spans="2:4" ht="12.75" customHeight="1">
      <c r="B194" s="4">
        <f t="shared" ca="1" si="5"/>
        <v>190</v>
      </c>
      <c r="C194" s="11" t="s">
        <v>200</v>
      </c>
      <c r="D194" s="12">
        <v>32970</v>
      </c>
    </row>
    <row r="195" spans="2:4">
      <c r="B195" s="4">
        <f t="shared" ca="1" si="5"/>
        <v>191</v>
      </c>
      <c r="C195" s="11" t="s">
        <v>201</v>
      </c>
      <c r="D195" s="12">
        <v>30170</v>
      </c>
    </row>
    <row r="196" spans="2:4">
      <c r="B196" s="4">
        <f t="shared" ca="1" si="5"/>
        <v>192</v>
      </c>
      <c r="C196" s="11" t="s">
        <v>30</v>
      </c>
      <c r="D196" s="12">
        <v>20800</v>
      </c>
    </row>
    <row r="197" spans="2:4">
      <c r="B197" s="4">
        <f t="shared" ca="1" si="5"/>
        <v>193</v>
      </c>
      <c r="C197" s="11" t="s">
        <v>28</v>
      </c>
      <c r="D197" s="12">
        <v>14020</v>
      </c>
    </row>
    <row r="198" spans="2:4">
      <c r="B198" s="5">
        <f t="shared" ca="1" si="5"/>
        <v>194</v>
      </c>
      <c r="C198" s="13" t="s">
        <v>41</v>
      </c>
      <c r="D198" s="14">
        <v>12370</v>
      </c>
    </row>
  </sheetData>
  <sheetProtection autoFilter="0"/>
  <phoneticPr fontId="3" type="noConversion"/>
  <pageMargins left="0.27559055118110237" right="0.27559055118110237" top="0.39370078740157483" bottom="0.59055118110236227" header="0.19685039370078741" footer="0.19685039370078741"/>
  <pageSetup paperSize="9" fitToHeight="10" orientation="portrait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03">
    <pageSetUpPr fitToPage="1"/>
  </sheetPr>
  <dimension ref="B2:C7"/>
  <sheetViews>
    <sheetView showGridLines="0" zoomScaleNormal="100" workbookViewId="0">
      <selection activeCell="C6" sqref="C6"/>
    </sheetView>
  </sheetViews>
  <sheetFormatPr defaultColWidth="10.6640625" defaultRowHeight="12.75" customHeight="1"/>
  <cols>
    <col min="1" max="1" width="1.6640625" style="7" customWidth="1"/>
    <col min="2" max="2" width="30.6640625" style="7" customWidth="1"/>
    <col min="3" max="3" width="12.6640625" style="7" customWidth="1"/>
    <col min="4" max="4" width="1.6640625" style="7" customWidth="1"/>
    <col min="5" max="16384" width="10.6640625" style="7"/>
  </cols>
  <sheetData>
    <row r="2" spans="2:3" ht="30" customHeight="1" thickBot="1">
      <c r="B2" s="20" t="s">
        <v>50</v>
      </c>
      <c r="C2" s="20"/>
    </row>
    <row r="4" spans="2:3" ht="12.75" customHeight="1">
      <c r="B4" s="15" t="s">
        <v>49</v>
      </c>
      <c r="C4" s="17">
        <v>96</v>
      </c>
    </row>
    <row r="5" spans="2:3" ht="12.75" customHeight="1">
      <c r="B5" s="15" t="s">
        <v>48</v>
      </c>
      <c r="C5" s="18">
        <f ca="1">Data!$B$198-COUNTA(Dashboard!$C$6:$C$20)+1</f>
        <v>180</v>
      </c>
    </row>
    <row r="6" spans="2:3" ht="12.75" customHeight="1">
      <c r="C6" s="18"/>
    </row>
    <row r="7" spans="2:3" ht="12.75" customHeight="1">
      <c r="C7" s="18"/>
    </row>
  </sheetData>
  <sheetProtection autoFilter="0"/>
  <phoneticPr fontId="0" type="noConversion"/>
  <pageMargins left="0.27559055118110237" right="0.27559055118110237" top="0.39370078740157483" bottom="0.59055118110236227" header="0.19685039370078741" footer="0.19685039370078741"/>
  <pageSetup paperSize="9" fitToHeight="10" orientation="portrait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198"/>
  <sheetViews>
    <sheetView showGridLines="0" zoomScaleNormal="100" workbookViewId="0">
      <pane ySplit="4" topLeftCell="A5" activePane="bottomLeft" state="frozen"/>
      <selection pane="bottomLeft"/>
    </sheetView>
  </sheetViews>
  <sheetFormatPr defaultColWidth="10.6640625" defaultRowHeight="13.2"/>
  <cols>
    <col min="1" max="1" width="1.6640625" style="7" customWidth="1"/>
    <col min="2" max="2" width="35.6640625" style="7" customWidth="1"/>
    <col min="3" max="3" width="17.44140625" style="7" bestFit="1" customWidth="1"/>
    <col min="4" max="4" width="15.6640625" style="7" customWidth="1"/>
    <col min="5" max="5" width="22.44140625" style="7" bestFit="1" customWidth="1"/>
    <col min="6" max="7" width="10.6640625" style="7"/>
    <col min="8" max="8" width="23" style="7" customWidth="1"/>
    <col min="9" max="9" width="16.5546875" style="7" customWidth="1"/>
    <col min="10" max="11" width="10.6640625" style="7"/>
    <col min="12" max="12" width="25.5546875" style="7" customWidth="1"/>
    <col min="13" max="13" width="19.33203125" style="7" customWidth="1"/>
    <col min="14" max="16384" width="10.6640625" style="7"/>
  </cols>
  <sheetData>
    <row r="1" spans="2:13" ht="12.75" customHeight="1">
      <c r="H1" s="40"/>
    </row>
    <row r="2" spans="2:13" ht="30" customHeight="1" thickBot="1">
      <c r="B2" s="20"/>
      <c r="C2" s="20"/>
      <c r="D2" s="20"/>
      <c r="E2" s="20"/>
      <c r="G2" s="50" t="s">
        <v>204</v>
      </c>
      <c r="H2" s="51"/>
      <c r="I2" s="51"/>
      <c r="K2" s="50" t="s">
        <v>205</v>
      </c>
      <c r="L2" s="51"/>
      <c r="M2" s="51"/>
    </row>
    <row r="3" spans="2:13" ht="12.75" customHeight="1"/>
    <row r="4" spans="2:13" ht="12.75" customHeight="1">
      <c r="B4" s="8" t="s">
        <v>52</v>
      </c>
      <c r="C4" s="2" t="s">
        <v>203</v>
      </c>
      <c r="D4" s="2" t="s">
        <v>53</v>
      </c>
      <c r="E4" s="2" t="s">
        <v>202</v>
      </c>
      <c r="G4" s="8" t="s">
        <v>51</v>
      </c>
      <c r="H4" s="8" t="s">
        <v>52</v>
      </c>
      <c r="I4" s="2" t="s">
        <v>53</v>
      </c>
      <c r="K4" s="8" t="s">
        <v>51</v>
      </c>
      <c r="L4" s="8" t="s">
        <v>52</v>
      </c>
      <c r="M4" s="2" t="s">
        <v>53</v>
      </c>
    </row>
    <row r="5" spans="2:13" ht="12.75" customHeight="1">
      <c r="B5" s="9" t="str">
        <f>Data!C5</f>
        <v>Čína</v>
      </c>
      <c r="C5" s="48">
        <f>COUNTIF($B$5:$B$198,"&lt;="&amp;B5)</f>
        <v>32</v>
      </c>
      <c r="D5" s="49">
        <f>VLOOKUP(B5,Data!$C$5:$D$198,2,0)</f>
        <v>1338612970</v>
      </c>
      <c r="E5" s="48">
        <f>COUNTIF($D$5:$D$198,"&gt;="&amp;D5)</f>
        <v>1</v>
      </c>
      <c r="G5" s="49">
        <f ca="1">SUM(OFFSET(H5,-1,-1),1)</f>
        <v>1</v>
      </c>
      <c r="H5" s="41" t="str">
        <f ca="1">OFFSET($B$4,MATCH(G5,$C$5:$C$198,0),0)</f>
        <v>Afghánistán</v>
      </c>
      <c r="I5" s="49">
        <f ca="1">OFFSET($B$4,MATCH(G5,$C$5:$C$198,0),2)</f>
        <v>28395720</v>
      </c>
      <c r="K5" s="49">
        <f ca="1">SUM(OFFSET(L5,-1,-1),1)</f>
        <v>1</v>
      </c>
      <c r="L5" s="41" t="str">
        <f ca="1">OFFSET($B$4,MATCH(K5,$E$5:$E$198,0),0)</f>
        <v>Čína</v>
      </c>
      <c r="M5" s="49">
        <f ca="1">OFFSET($B$4,MATCH(K5,$E$5:$E$198,0),2)</f>
        <v>1338612970</v>
      </c>
    </row>
    <row r="6" spans="2:13" ht="12.75" customHeight="1">
      <c r="B6" s="11" t="str">
        <f>Data!C6</f>
        <v>Indie</v>
      </c>
      <c r="C6" s="44">
        <f t="shared" ref="C6:C69" si="0">COUNTIF($B$5:$B$198,"&lt;="&amp;B6)</f>
        <v>59</v>
      </c>
      <c r="D6" s="45">
        <f>VLOOKUP(B6,Data!$C$5:$D$198,2,0)</f>
        <v>1156897770</v>
      </c>
      <c r="E6" s="44">
        <f t="shared" ref="E6:E69" si="1">COUNTIF($D$5:$D$198,"&gt;="&amp;D6)</f>
        <v>2</v>
      </c>
      <c r="G6" s="45">
        <f t="shared" ref="G6:G69" ca="1" si="2">SUM(OFFSET(H6,-1,-1),1)</f>
        <v>2</v>
      </c>
      <c r="H6" s="42" t="str">
        <f t="shared" ref="H6:H69" ca="1" si="3">OFFSET($B$4,MATCH(G6,$C$5:$C$198,0),0)</f>
        <v>Albánie</v>
      </c>
      <c r="I6" s="45">
        <f t="shared" ref="I6:I69" ca="1" si="4">OFFSET($B$4,MATCH(G6,$C$5:$C$198,0),2)</f>
        <v>3639450</v>
      </c>
      <c r="K6" s="45">
        <f t="shared" ref="K6:K69" ca="1" si="5">SUM(OFFSET(L6,-1,-1),1)</f>
        <v>2</v>
      </c>
      <c r="L6" s="42" t="str">
        <f t="shared" ref="L6:L69" ca="1" si="6">OFFSET($B$4,MATCH(K6,$E$5:$E$198,0),0)</f>
        <v>Indie</v>
      </c>
      <c r="M6" s="45">
        <f t="shared" ref="M6:M69" ca="1" si="7">OFFSET($B$4,MATCH(K6,$E$5:$E$198,0),2)</f>
        <v>1156897770</v>
      </c>
    </row>
    <row r="7" spans="2:13" ht="12.75" customHeight="1">
      <c r="B7" s="11" t="str">
        <f>Data!C7</f>
        <v>Spojené státy americké</v>
      </c>
      <c r="C7" s="44">
        <f t="shared" si="0"/>
        <v>158</v>
      </c>
      <c r="D7" s="45">
        <f>VLOOKUP(B7,Data!$C$5:$D$198,2,0)</f>
        <v>307212120</v>
      </c>
      <c r="E7" s="44">
        <f t="shared" si="1"/>
        <v>3</v>
      </c>
      <c r="G7" s="45">
        <f t="shared" ca="1" si="2"/>
        <v>3</v>
      </c>
      <c r="H7" s="42" t="str">
        <f t="shared" ca="1" si="3"/>
        <v>Alžírsko</v>
      </c>
      <c r="I7" s="45">
        <f t="shared" ca="1" si="4"/>
        <v>34178190</v>
      </c>
      <c r="K7" s="45">
        <f t="shared" ca="1" si="5"/>
        <v>3</v>
      </c>
      <c r="L7" s="42" t="str">
        <f t="shared" ca="1" si="6"/>
        <v>Spojené státy americké</v>
      </c>
      <c r="M7" s="45">
        <f t="shared" ca="1" si="7"/>
        <v>307212120</v>
      </c>
    </row>
    <row r="8" spans="2:13" ht="12.75" customHeight="1">
      <c r="B8" s="11" t="str">
        <f>Data!C8</f>
        <v>Indonésie</v>
      </c>
      <c r="C8" s="44">
        <f t="shared" si="0"/>
        <v>60</v>
      </c>
      <c r="D8" s="45">
        <f>VLOOKUP(B8,Data!$C$5:$D$198,2,0)</f>
        <v>240271520</v>
      </c>
      <c r="E8" s="44">
        <f t="shared" si="1"/>
        <v>4</v>
      </c>
      <c r="G8" s="45">
        <f t="shared" ca="1" si="2"/>
        <v>4</v>
      </c>
      <c r="H8" s="42" t="str">
        <f t="shared" ca="1" si="3"/>
        <v>Andorra</v>
      </c>
      <c r="I8" s="45">
        <f t="shared" ca="1" si="4"/>
        <v>83890</v>
      </c>
      <c r="K8" s="45">
        <f t="shared" ca="1" si="5"/>
        <v>4</v>
      </c>
      <c r="L8" s="42" t="str">
        <f t="shared" ca="1" si="6"/>
        <v>Indonésie</v>
      </c>
      <c r="M8" s="45">
        <f t="shared" ca="1" si="7"/>
        <v>240271520</v>
      </c>
    </row>
    <row r="9" spans="2:13" ht="12.75" customHeight="1">
      <c r="B9" s="11" t="str">
        <f>Data!C9</f>
        <v>Brazílie</v>
      </c>
      <c r="C9" s="44">
        <f t="shared" si="0"/>
        <v>23</v>
      </c>
      <c r="D9" s="45">
        <f>VLOOKUP(B9,Data!$C$5:$D$198,2,0)</f>
        <v>198739270</v>
      </c>
      <c r="E9" s="44">
        <f t="shared" si="1"/>
        <v>5</v>
      </c>
      <c r="G9" s="45">
        <f t="shared" ca="1" si="2"/>
        <v>5</v>
      </c>
      <c r="H9" s="42" t="str">
        <f t="shared" ca="1" si="3"/>
        <v>Angola</v>
      </c>
      <c r="I9" s="45">
        <f t="shared" ca="1" si="4"/>
        <v>12799290</v>
      </c>
      <c r="K9" s="45">
        <f t="shared" ca="1" si="5"/>
        <v>5</v>
      </c>
      <c r="L9" s="42" t="str">
        <f t="shared" ca="1" si="6"/>
        <v>Brazílie</v>
      </c>
      <c r="M9" s="45">
        <f t="shared" ca="1" si="7"/>
        <v>198739270</v>
      </c>
    </row>
    <row r="10" spans="2:13" ht="12.75" customHeight="1">
      <c r="B10" s="11" t="str">
        <f>Data!C10</f>
        <v>Pákistán</v>
      </c>
      <c r="C10" s="44">
        <f t="shared" si="0"/>
        <v>131</v>
      </c>
      <c r="D10" s="45">
        <f>VLOOKUP(B10,Data!$C$5:$D$198,2,0)</f>
        <v>174578560</v>
      </c>
      <c r="E10" s="44">
        <f t="shared" si="1"/>
        <v>6</v>
      </c>
      <c r="G10" s="45">
        <f t="shared" ca="1" si="2"/>
        <v>6</v>
      </c>
      <c r="H10" s="42" t="str">
        <f t="shared" ca="1" si="3"/>
        <v>Antigua a Barbuda</v>
      </c>
      <c r="I10" s="45">
        <f t="shared" ca="1" si="4"/>
        <v>85630</v>
      </c>
      <c r="K10" s="45">
        <f t="shared" ca="1" si="5"/>
        <v>6</v>
      </c>
      <c r="L10" s="42" t="str">
        <f t="shared" ca="1" si="6"/>
        <v>Pákistán</v>
      </c>
      <c r="M10" s="45">
        <f t="shared" ca="1" si="7"/>
        <v>174578560</v>
      </c>
    </row>
    <row r="11" spans="2:13" ht="12.75" customHeight="1">
      <c r="B11" s="11" t="str">
        <f>Data!C11</f>
        <v>Bangladéš</v>
      </c>
      <c r="C11" s="44">
        <f t="shared" si="0"/>
        <v>13</v>
      </c>
      <c r="D11" s="45">
        <f>VLOOKUP(B11,Data!$C$5:$D$198,2,0)</f>
        <v>156050880</v>
      </c>
      <c r="E11" s="44">
        <f t="shared" si="1"/>
        <v>7</v>
      </c>
      <c r="G11" s="45">
        <f t="shared" ca="1" si="2"/>
        <v>7</v>
      </c>
      <c r="H11" s="42" t="str">
        <f t="shared" ca="1" si="3"/>
        <v>Argentina</v>
      </c>
      <c r="I11" s="45">
        <f t="shared" ca="1" si="4"/>
        <v>40913580</v>
      </c>
      <c r="K11" s="45">
        <f t="shared" ca="1" si="5"/>
        <v>7</v>
      </c>
      <c r="L11" s="42" t="str">
        <f t="shared" ca="1" si="6"/>
        <v>Bangladéš</v>
      </c>
      <c r="M11" s="45">
        <f t="shared" ca="1" si="7"/>
        <v>156050880</v>
      </c>
    </row>
    <row r="12" spans="2:13" ht="12.75" customHeight="1">
      <c r="B12" s="11" t="str">
        <f>Data!C12</f>
        <v>Nigérie</v>
      </c>
      <c r="C12" s="44">
        <f t="shared" si="0"/>
        <v>125</v>
      </c>
      <c r="D12" s="45">
        <f>VLOOKUP(B12,Data!$C$5:$D$198,2,0)</f>
        <v>149229090</v>
      </c>
      <c r="E12" s="44">
        <f t="shared" si="1"/>
        <v>8</v>
      </c>
      <c r="G12" s="45">
        <f t="shared" ca="1" si="2"/>
        <v>8</v>
      </c>
      <c r="H12" s="42" t="str">
        <f t="shared" ca="1" si="3"/>
        <v>Arménie</v>
      </c>
      <c r="I12" s="45">
        <f t="shared" ca="1" si="4"/>
        <v>2967000</v>
      </c>
      <c r="K12" s="45">
        <f t="shared" ca="1" si="5"/>
        <v>8</v>
      </c>
      <c r="L12" s="42" t="str">
        <f t="shared" ca="1" si="6"/>
        <v>Nigérie</v>
      </c>
      <c r="M12" s="45">
        <f t="shared" ca="1" si="7"/>
        <v>149229090</v>
      </c>
    </row>
    <row r="13" spans="2:13" ht="12.75" customHeight="1">
      <c r="B13" s="11" t="str">
        <f>Data!C13</f>
        <v>Rusko</v>
      </c>
      <c r="C13" s="44">
        <f t="shared" si="0"/>
        <v>142</v>
      </c>
      <c r="D13" s="45">
        <f>VLOOKUP(B13,Data!$C$5:$D$198,2,0)</f>
        <v>140041250</v>
      </c>
      <c r="E13" s="44">
        <f t="shared" si="1"/>
        <v>9</v>
      </c>
      <c r="G13" s="45">
        <f t="shared" ca="1" si="2"/>
        <v>9</v>
      </c>
      <c r="H13" s="42" t="str">
        <f t="shared" ca="1" si="3"/>
        <v>Austrálie</v>
      </c>
      <c r="I13" s="45">
        <f t="shared" ca="1" si="4"/>
        <v>21262640</v>
      </c>
      <c r="K13" s="45">
        <f t="shared" ca="1" si="5"/>
        <v>9</v>
      </c>
      <c r="L13" s="42" t="str">
        <f t="shared" ca="1" si="6"/>
        <v>Rusko</v>
      </c>
      <c r="M13" s="45">
        <f t="shared" ca="1" si="7"/>
        <v>140041250</v>
      </c>
    </row>
    <row r="14" spans="2:13" ht="12.75" customHeight="1">
      <c r="B14" s="11" t="str">
        <f>Data!C14</f>
        <v>Japonsko</v>
      </c>
      <c r="C14" s="44">
        <f t="shared" si="0"/>
        <v>68</v>
      </c>
      <c r="D14" s="45">
        <f>VLOOKUP(B14,Data!$C$5:$D$198,2,0)</f>
        <v>127078680</v>
      </c>
      <c r="E14" s="44">
        <f t="shared" si="1"/>
        <v>10</v>
      </c>
      <c r="G14" s="45">
        <f t="shared" ca="1" si="2"/>
        <v>10</v>
      </c>
      <c r="H14" s="42" t="str">
        <f t="shared" ca="1" si="3"/>
        <v>Ázerbájdžán</v>
      </c>
      <c r="I14" s="45">
        <f t="shared" ca="1" si="4"/>
        <v>8238670</v>
      </c>
      <c r="K14" s="45">
        <f t="shared" ca="1" si="5"/>
        <v>10</v>
      </c>
      <c r="L14" s="42" t="str">
        <f t="shared" ca="1" si="6"/>
        <v>Japonsko</v>
      </c>
      <c r="M14" s="45">
        <f t="shared" ca="1" si="7"/>
        <v>127078680</v>
      </c>
    </row>
    <row r="15" spans="2:13" ht="12.75" customHeight="1">
      <c r="B15" s="11" t="str">
        <f>Data!C15</f>
        <v>Mexiko</v>
      </c>
      <c r="C15" s="44">
        <f t="shared" si="0"/>
        <v>113</v>
      </c>
      <c r="D15" s="45">
        <f>VLOOKUP(B15,Data!$C$5:$D$198,2,0)</f>
        <v>111211790</v>
      </c>
      <c r="E15" s="44">
        <f t="shared" si="1"/>
        <v>11</v>
      </c>
      <c r="G15" s="45">
        <f t="shared" ca="1" si="2"/>
        <v>11</v>
      </c>
      <c r="H15" s="42" t="str">
        <f t="shared" ca="1" si="3"/>
        <v>Bahamy</v>
      </c>
      <c r="I15" s="45">
        <f t="shared" ca="1" si="4"/>
        <v>307550</v>
      </c>
      <c r="K15" s="45">
        <f t="shared" ca="1" si="5"/>
        <v>11</v>
      </c>
      <c r="L15" s="42" t="str">
        <f t="shared" ca="1" si="6"/>
        <v>Mexiko</v>
      </c>
      <c r="M15" s="45">
        <f t="shared" ca="1" si="7"/>
        <v>111211790</v>
      </c>
    </row>
    <row r="16" spans="2:13" ht="12.75" customHeight="1">
      <c r="B16" s="11" t="str">
        <f>Data!C16</f>
        <v>Filipíny</v>
      </c>
      <c r="C16" s="44">
        <f t="shared" si="0"/>
        <v>43</v>
      </c>
      <c r="D16" s="45">
        <f>VLOOKUP(B16,Data!$C$5:$D$198,2,0)</f>
        <v>97976600</v>
      </c>
      <c r="E16" s="44">
        <f t="shared" si="1"/>
        <v>12</v>
      </c>
      <c r="G16" s="45">
        <f t="shared" ca="1" si="2"/>
        <v>12</v>
      </c>
      <c r="H16" s="42" t="str">
        <f t="shared" ca="1" si="3"/>
        <v>Bahrajn</v>
      </c>
      <c r="I16" s="45">
        <f t="shared" ca="1" si="4"/>
        <v>728710</v>
      </c>
      <c r="K16" s="45">
        <f t="shared" ca="1" si="5"/>
        <v>12</v>
      </c>
      <c r="L16" s="42" t="str">
        <f t="shared" ca="1" si="6"/>
        <v>Filipíny</v>
      </c>
      <c r="M16" s="45">
        <f t="shared" ca="1" si="7"/>
        <v>97976600</v>
      </c>
    </row>
    <row r="17" spans="2:13" ht="12.75" customHeight="1">
      <c r="B17" s="11" t="str">
        <f>Data!C17</f>
        <v>Vietnam</v>
      </c>
      <c r="C17" s="44">
        <f t="shared" si="0"/>
        <v>191</v>
      </c>
      <c r="D17" s="45">
        <f>VLOOKUP(B17,Data!$C$5:$D$198,2,0)</f>
        <v>88576760</v>
      </c>
      <c r="E17" s="44">
        <f t="shared" si="1"/>
        <v>13</v>
      </c>
      <c r="G17" s="45">
        <f t="shared" ca="1" si="2"/>
        <v>13</v>
      </c>
      <c r="H17" s="42" t="str">
        <f t="shared" ca="1" si="3"/>
        <v>Bangladéš</v>
      </c>
      <c r="I17" s="45">
        <f t="shared" ca="1" si="4"/>
        <v>156050880</v>
      </c>
      <c r="K17" s="45">
        <f t="shared" ca="1" si="5"/>
        <v>13</v>
      </c>
      <c r="L17" s="42" t="str">
        <f t="shared" ca="1" si="6"/>
        <v>Vietnam</v>
      </c>
      <c r="M17" s="45">
        <f t="shared" ca="1" si="7"/>
        <v>88576760</v>
      </c>
    </row>
    <row r="18" spans="2:13" ht="12.75" customHeight="1">
      <c r="B18" s="11" t="str">
        <f>Data!C18</f>
        <v>Etiopie</v>
      </c>
      <c r="C18" s="44">
        <f t="shared" si="0"/>
        <v>41</v>
      </c>
      <c r="D18" s="45">
        <f>VLOOKUP(B18,Data!$C$5:$D$198,2,0)</f>
        <v>85237340</v>
      </c>
      <c r="E18" s="44">
        <f t="shared" si="1"/>
        <v>14</v>
      </c>
      <c r="G18" s="45">
        <f t="shared" ca="1" si="2"/>
        <v>14</v>
      </c>
      <c r="H18" s="42" t="str">
        <f t="shared" ca="1" si="3"/>
        <v>Barbados</v>
      </c>
      <c r="I18" s="45">
        <f t="shared" ca="1" si="4"/>
        <v>284590</v>
      </c>
      <c r="K18" s="45">
        <f t="shared" ca="1" si="5"/>
        <v>14</v>
      </c>
      <c r="L18" s="42" t="str">
        <f t="shared" ca="1" si="6"/>
        <v>Etiopie</v>
      </c>
      <c r="M18" s="45">
        <f t="shared" ca="1" si="7"/>
        <v>85237340</v>
      </c>
    </row>
    <row r="19" spans="2:13" ht="12.75" customHeight="1">
      <c r="B19" s="11" t="str">
        <f>Data!C19</f>
        <v>Německo</v>
      </c>
      <c r="C19" s="44">
        <f t="shared" si="0"/>
        <v>122</v>
      </c>
      <c r="D19" s="45">
        <f>VLOOKUP(B19,Data!$C$5:$D$198,2,0)</f>
        <v>82329760</v>
      </c>
      <c r="E19" s="44">
        <f t="shared" si="1"/>
        <v>15</v>
      </c>
      <c r="G19" s="45">
        <f t="shared" ca="1" si="2"/>
        <v>15</v>
      </c>
      <c r="H19" s="42" t="str">
        <f t="shared" ca="1" si="3"/>
        <v>Belgie</v>
      </c>
      <c r="I19" s="45">
        <f t="shared" ca="1" si="4"/>
        <v>10414340</v>
      </c>
      <c r="K19" s="45">
        <f t="shared" ca="1" si="5"/>
        <v>15</v>
      </c>
      <c r="L19" s="42" t="str">
        <f t="shared" ca="1" si="6"/>
        <v>Německo</v>
      </c>
      <c r="M19" s="45">
        <f t="shared" ca="1" si="7"/>
        <v>82329760</v>
      </c>
    </row>
    <row r="20" spans="2:13" ht="12.75" customHeight="1">
      <c r="B20" s="11" t="str">
        <f>Data!C20</f>
        <v>Egypt</v>
      </c>
      <c r="C20" s="44">
        <f t="shared" si="0"/>
        <v>37</v>
      </c>
      <c r="D20" s="45">
        <f>VLOOKUP(B20,Data!$C$5:$D$198,2,0)</f>
        <v>78866640</v>
      </c>
      <c r="E20" s="44">
        <f t="shared" si="1"/>
        <v>16</v>
      </c>
      <c r="G20" s="45">
        <f t="shared" ca="1" si="2"/>
        <v>16</v>
      </c>
      <c r="H20" s="42" t="str">
        <f t="shared" ca="1" si="3"/>
        <v>Belize</v>
      </c>
      <c r="I20" s="45">
        <f t="shared" ca="1" si="4"/>
        <v>307900</v>
      </c>
      <c r="K20" s="45">
        <f t="shared" ca="1" si="5"/>
        <v>16</v>
      </c>
      <c r="L20" s="42" t="str">
        <f t="shared" ca="1" si="6"/>
        <v>Egypt</v>
      </c>
      <c r="M20" s="45">
        <f t="shared" ca="1" si="7"/>
        <v>78866640</v>
      </c>
    </row>
    <row r="21" spans="2:13" ht="12.75" customHeight="1">
      <c r="B21" s="11" t="str">
        <f>Data!C21</f>
        <v>Turecko</v>
      </c>
      <c r="C21" s="44">
        <f t="shared" si="0"/>
        <v>182</v>
      </c>
      <c r="D21" s="45">
        <f>VLOOKUP(B21,Data!$C$5:$D$198,2,0)</f>
        <v>76805520</v>
      </c>
      <c r="E21" s="44">
        <f t="shared" si="1"/>
        <v>17</v>
      </c>
      <c r="G21" s="45">
        <f t="shared" ca="1" si="2"/>
        <v>17</v>
      </c>
      <c r="H21" s="42" t="str">
        <f t="shared" ca="1" si="3"/>
        <v>Bělorusko</v>
      </c>
      <c r="I21" s="45">
        <f t="shared" ca="1" si="4"/>
        <v>9648530</v>
      </c>
      <c r="K21" s="45">
        <f t="shared" ca="1" si="5"/>
        <v>17</v>
      </c>
      <c r="L21" s="42" t="str">
        <f t="shared" ca="1" si="6"/>
        <v>Turecko</v>
      </c>
      <c r="M21" s="45">
        <f t="shared" ca="1" si="7"/>
        <v>76805520</v>
      </c>
    </row>
    <row r="22" spans="2:13" ht="12.75" customHeight="1">
      <c r="B22" s="11" t="str">
        <f>Data!C22</f>
        <v>Konžská demokratická republika</v>
      </c>
      <c r="C22" s="44">
        <f t="shared" si="0"/>
        <v>83</v>
      </c>
      <c r="D22" s="45">
        <f>VLOOKUP(B22,Data!$C$5:$D$198,2,0)</f>
        <v>68692540</v>
      </c>
      <c r="E22" s="44">
        <f t="shared" si="1"/>
        <v>18</v>
      </c>
      <c r="G22" s="45">
        <f t="shared" ca="1" si="2"/>
        <v>18</v>
      </c>
      <c r="H22" s="42" t="str">
        <f t="shared" ca="1" si="3"/>
        <v>Benin</v>
      </c>
      <c r="I22" s="45">
        <f t="shared" ca="1" si="4"/>
        <v>8791830</v>
      </c>
      <c r="K22" s="45">
        <f t="shared" ca="1" si="5"/>
        <v>18</v>
      </c>
      <c r="L22" s="42" t="str">
        <f t="shared" ca="1" si="6"/>
        <v>Konžská demokratická republika</v>
      </c>
      <c r="M22" s="45">
        <f t="shared" ca="1" si="7"/>
        <v>68692540</v>
      </c>
    </row>
    <row r="23" spans="2:13" ht="12.75" customHeight="1">
      <c r="B23" s="11" t="str">
        <f>Data!C23</f>
        <v>Írán</v>
      </c>
      <c r="C23" s="44">
        <f t="shared" si="0"/>
        <v>62</v>
      </c>
      <c r="D23" s="45">
        <f>VLOOKUP(B23,Data!$C$5:$D$198,2,0)</f>
        <v>66429280</v>
      </c>
      <c r="E23" s="44">
        <f t="shared" si="1"/>
        <v>19</v>
      </c>
      <c r="G23" s="45">
        <f t="shared" ca="1" si="2"/>
        <v>19</v>
      </c>
      <c r="H23" s="42" t="str">
        <f t="shared" ca="1" si="3"/>
        <v>Bhútán</v>
      </c>
      <c r="I23" s="45">
        <f t="shared" ca="1" si="4"/>
        <v>691140</v>
      </c>
      <c r="K23" s="45">
        <f t="shared" ca="1" si="5"/>
        <v>19</v>
      </c>
      <c r="L23" s="42" t="str">
        <f t="shared" ca="1" si="6"/>
        <v>Írán</v>
      </c>
      <c r="M23" s="45">
        <f t="shared" ca="1" si="7"/>
        <v>66429280</v>
      </c>
    </row>
    <row r="24" spans="2:13" ht="12.75" customHeight="1">
      <c r="B24" s="11" t="str">
        <f>Data!C24</f>
        <v>Thajsko</v>
      </c>
      <c r="C24" s="44">
        <f t="shared" si="0"/>
        <v>177</v>
      </c>
      <c r="D24" s="45">
        <f>VLOOKUP(B24,Data!$C$5:$D$198,2,0)</f>
        <v>65998440</v>
      </c>
      <c r="E24" s="44">
        <f t="shared" si="1"/>
        <v>20</v>
      </c>
      <c r="G24" s="45">
        <f t="shared" ca="1" si="2"/>
        <v>20</v>
      </c>
      <c r="H24" s="42" t="str">
        <f t="shared" ca="1" si="3"/>
        <v>Bolívie</v>
      </c>
      <c r="I24" s="45">
        <f t="shared" ca="1" si="4"/>
        <v>9775250</v>
      </c>
      <c r="K24" s="45">
        <f t="shared" ca="1" si="5"/>
        <v>20</v>
      </c>
      <c r="L24" s="42" t="str">
        <f t="shared" ca="1" si="6"/>
        <v>Thajsko</v>
      </c>
      <c r="M24" s="45">
        <f t="shared" ca="1" si="7"/>
        <v>65998440</v>
      </c>
    </row>
    <row r="25" spans="2:13" ht="12.75" customHeight="1">
      <c r="B25" s="11" t="str">
        <f>Data!C25</f>
        <v>Francie</v>
      </c>
      <c r="C25" s="44">
        <f t="shared" si="0"/>
        <v>45</v>
      </c>
      <c r="D25" s="45">
        <f>VLOOKUP(B25,Data!$C$5:$D$198,2,0)</f>
        <v>62150780</v>
      </c>
      <c r="E25" s="44">
        <f t="shared" si="1"/>
        <v>21</v>
      </c>
      <c r="G25" s="45">
        <f t="shared" ca="1" si="2"/>
        <v>21</v>
      </c>
      <c r="H25" s="42" t="str">
        <f t="shared" ca="1" si="3"/>
        <v>Bosna a Herzegovina</v>
      </c>
      <c r="I25" s="45">
        <f t="shared" ca="1" si="4"/>
        <v>4613410</v>
      </c>
      <c r="K25" s="45">
        <f t="shared" ca="1" si="5"/>
        <v>21</v>
      </c>
      <c r="L25" s="42" t="str">
        <f t="shared" ca="1" si="6"/>
        <v>Francie</v>
      </c>
      <c r="M25" s="45">
        <f t="shared" ca="1" si="7"/>
        <v>62150780</v>
      </c>
    </row>
    <row r="26" spans="2:13" ht="12.75" customHeight="1">
      <c r="B26" s="11" t="str">
        <f>Data!C26</f>
        <v>Spojené království</v>
      </c>
      <c r="C26" s="44">
        <f t="shared" si="0"/>
        <v>157</v>
      </c>
      <c r="D26" s="45">
        <f>VLOOKUP(B26,Data!$C$5:$D$198,2,0)</f>
        <v>61113210</v>
      </c>
      <c r="E26" s="44">
        <f t="shared" si="1"/>
        <v>22</v>
      </c>
      <c r="G26" s="45">
        <f t="shared" ca="1" si="2"/>
        <v>22</v>
      </c>
      <c r="H26" s="42" t="str">
        <f t="shared" ca="1" si="3"/>
        <v>Botswana</v>
      </c>
      <c r="I26" s="45">
        <f t="shared" ca="1" si="4"/>
        <v>1990880</v>
      </c>
      <c r="K26" s="45">
        <f t="shared" ca="1" si="5"/>
        <v>22</v>
      </c>
      <c r="L26" s="42" t="str">
        <f t="shared" ca="1" si="6"/>
        <v>Spojené království</v>
      </c>
      <c r="M26" s="45">
        <f t="shared" ca="1" si="7"/>
        <v>61113210</v>
      </c>
    </row>
    <row r="27" spans="2:13" ht="12.75" customHeight="1">
      <c r="B27" s="11" t="str">
        <f>Data!C27</f>
        <v>Itálie</v>
      </c>
      <c r="C27" s="44">
        <f t="shared" si="0"/>
        <v>65</v>
      </c>
      <c r="D27" s="45">
        <f>VLOOKUP(B27,Data!$C$5:$D$198,2,0)</f>
        <v>58126210</v>
      </c>
      <c r="E27" s="44">
        <f t="shared" si="1"/>
        <v>23</v>
      </c>
      <c r="G27" s="45">
        <f t="shared" ca="1" si="2"/>
        <v>23</v>
      </c>
      <c r="H27" s="42" t="str">
        <f t="shared" ca="1" si="3"/>
        <v>Brazílie</v>
      </c>
      <c r="I27" s="45">
        <f t="shared" ca="1" si="4"/>
        <v>198739270</v>
      </c>
      <c r="K27" s="45">
        <f t="shared" ca="1" si="5"/>
        <v>23</v>
      </c>
      <c r="L27" s="42" t="str">
        <f t="shared" ca="1" si="6"/>
        <v>Itálie</v>
      </c>
      <c r="M27" s="45">
        <f t="shared" ca="1" si="7"/>
        <v>58126210</v>
      </c>
    </row>
    <row r="28" spans="2:13" ht="12.75" customHeight="1">
      <c r="B28" s="11" t="str">
        <f>Data!C28</f>
        <v>Jižní Afrika</v>
      </c>
      <c r="C28" s="44">
        <f t="shared" si="0"/>
        <v>70</v>
      </c>
      <c r="D28" s="45">
        <f>VLOOKUP(B28,Data!$C$5:$D$198,2,0)</f>
        <v>49052490</v>
      </c>
      <c r="E28" s="44">
        <f t="shared" si="1"/>
        <v>24</v>
      </c>
      <c r="G28" s="45">
        <f t="shared" ca="1" si="2"/>
        <v>24</v>
      </c>
      <c r="H28" s="42" t="str">
        <f t="shared" ca="1" si="3"/>
        <v>Brunej</v>
      </c>
      <c r="I28" s="45">
        <f t="shared" ca="1" si="4"/>
        <v>388190</v>
      </c>
      <c r="K28" s="45">
        <f t="shared" ca="1" si="5"/>
        <v>24</v>
      </c>
      <c r="L28" s="42" t="str">
        <f t="shared" ca="1" si="6"/>
        <v>Jižní Afrika</v>
      </c>
      <c r="M28" s="45">
        <f t="shared" ca="1" si="7"/>
        <v>49052490</v>
      </c>
    </row>
    <row r="29" spans="2:13" ht="12.75" customHeight="1">
      <c r="B29" s="11" t="str">
        <f>Data!C29</f>
        <v>Korejská republika</v>
      </c>
      <c r="C29" s="44">
        <f t="shared" si="0"/>
        <v>85</v>
      </c>
      <c r="D29" s="45">
        <f>VLOOKUP(B29,Data!$C$5:$D$198,2,0)</f>
        <v>48508970</v>
      </c>
      <c r="E29" s="44">
        <f t="shared" si="1"/>
        <v>25</v>
      </c>
      <c r="G29" s="45">
        <f t="shared" ca="1" si="2"/>
        <v>25</v>
      </c>
      <c r="H29" s="42" t="str">
        <f t="shared" ca="1" si="3"/>
        <v>Bulharsko</v>
      </c>
      <c r="I29" s="45">
        <f t="shared" ca="1" si="4"/>
        <v>7204690</v>
      </c>
      <c r="K29" s="45">
        <f t="shared" ca="1" si="5"/>
        <v>25</v>
      </c>
      <c r="L29" s="42" t="str">
        <f t="shared" ca="1" si="6"/>
        <v>Korejská republika</v>
      </c>
      <c r="M29" s="45">
        <f t="shared" ca="1" si="7"/>
        <v>48508970</v>
      </c>
    </row>
    <row r="30" spans="2:13" ht="12.75" customHeight="1">
      <c r="B30" s="11" t="str">
        <f>Data!C30</f>
        <v>Myanmar (Barma)</v>
      </c>
      <c r="C30" s="44">
        <f t="shared" si="0"/>
        <v>119</v>
      </c>
      <c r="D30" s="45">
        <f>VLOOKUP(B30,Data!$C$5:$D$198,2,0)</f>
        <v>48137740</v>
      </c>
      <c r="E30" s="44">
        <f t="shared" si="1"/>
        <v>26</v>
      </c>
      <c r="G30" s="45">
        <f t="shared" ca="1" si="2"/>
        <v>26</v>
      </c>
      <c r="H30" s="42" t="str">
        <f t="shared" ca="1" si="3"/>
        <v>Burkina Faso</v>
      </c>
      <c r="I30" s="45">
        <f t="shared" ca="1" si="4"/>
        <v>15746230</v>
      </c>
      <c r="K30" s="45">
        <f t="shared" ca="1" si="5"/>
        <v>26</v>
      </c>
      <c r="L30" s="42" t="str">
        <f t="shared" ca="1" si="6"/>
        <v>Myanmar (Barma)</v>
      </c>
      <c r="M30" s="45">
        <f t="shared" ca="1" si="7"/>
        <v>48137740</v>
      </c>
    </row>
    <row r="31" spans="2:13" ht="12.75" customHeight="1">
      <c r="B31" s="11" t="str">
        <f>Data!C31</f>
        <v>Ukrajina</v>
      </c>
      <c r="C31" s="44">
        <f t="shared" si="0"/>
        <v>186</v>
      </c>
      <c r="D31" s="45">
        <f>VLOOKUP(B31,Data!$C$5:$D$198,2,0)</f>
        <v>45700400</v>
      </c>
      <c r="E31" s="44">
        <f t="shared" si="1"/>
        <v>27</v>
      </c>
      <c r="G31" s="45">
        <f t="shared" ca="1" si="2"/>
        <v>27</v>
      </c>
      <c r="H31" s="42" t="str">
        <f t="shared" ca="1" si="3"/>
        <v>Burundi</v>
      </c>
      <c r="I31" s="45">
        <f t="shared" ca="1" si="4"/>
        <v>9511330</v>
      </c>
      <c r="K31" s="45">
        <f t="shared" ca="1" si="5"/>
        <v>27</v>
      </c>
      <c r="L31" s="42" t="str">
        <f t="shared" ca="1" si="6"/>
        <v>Ukrajina</v>
      </c>
      <c r="M31" s="45">
        <f t="shared" ca="1" si="7"/>
        <v>45700400</v>
      </c>
    </row>
    <row r="32" spans="2:13" ht="12.75" customHeight="1">
      <c r="B32" s="11" t="str">
        <f>Data!C32</f>
        <v>Kolumbie</v>
      </c>
      <c r="C32" s="44">
        <f t="shared" si="0"/>
        <v>81</v>
      </c>
      <c r="D32" s="45">
        <f>VLOOKUP(B32,Data!$C$5:$D$198,2,0)</f>
        <v>43677370</v>
      </c>
      <c r="E32" s="44">
        <f t="shared" si="1"/>
        <v>28</v>
      </c>
      <c r="G32" s="45">
        <f t="shared" ca="1" si="2"/>
        <v>28</v>
      </c>
      <c r="H32" s="42" t="str">
        <f t="shared" ca="1" si="3"/>
        <v>Côte d'Ivoire (Pobřeží slonoviny)</v>
      </c>
      <c r="I32" s="45">
        <f t="shared" ca="1" si="4"/>
        <v>20617070</v>
      </c>
      <c r="K32" s="45">
        <f t="shared" ca="1" si="5"/>
        <v>28</v>
      </c>
      <c r="L32" s="42" t="str">
        <f t="shared" ca="1" si="6"/>
        <v>Kolumbie</v>
      </c>
      <c r="M32" s="45">
        <f t="shared" ca="1" si="7"/>
        <v>43677370</v>
      </c>
    </row>
    <row r="33" spans="2:13" ht="12.75" customHeight="1">
      <c r="B33" s="11" t="str">
        <f>Data!C33</f>
        <v>Súdán</v>
      </c>
      <c r="C33" s="44">
        <f t="shared" si="0"/>
        <v>162</v>
      </c>
      <c r="D33" s="45">
        <f>VLOOKUP(B33,Data!$C$5:$D$198,2,0)</f>
        <v>41087830</v>
      </c>
      <c r="E33" s="44">
        <f t="shared" si="1"/>
        <v>29</v>
      </c>
      <c r="G33" s="45">
        <f t="shared" ca="1" si="2"/>
        <v>29</v>
      </c>
      <c r="H33" s="42" t="str">
        <f t="shared" ca="1" si="3"/>
        <v>Čad</v>
      </c>
      <c r="I33" s="45">
        <f t="shared" ca="1" si="4"/>
        <v>10329210</v>
      </c>
      <c r="K33" s="45">
        <f t="shared" ca="1" si="5"/>
        <v>29</v>
      </c>
      <c r="L33" s="42" t="str">
        <f t="shared" ca="1" si="6"/>
        <v>Súdán</v>
      </c>
      <c r="M33" s="45">
        <f t="shared" ca="1" si="7"/>
        <v>41087830</v>
      </c>
    </row>
    <row r="34" spans="2:13" ht="12.75" customHeight="1">
      <c r="B34" s="11" t="str">
        <f>Data!C34</f>
        <v>Tanzánie</v>
      </c>
      <c r="C34" s="44">
        <f t="shared" si="0"/>
        <v>176</v>
      </c>
      <c r="D34" s="45">
        <f>VLOOKUP(B34,Data!$C$5:$D$198,2,0)</f>
        <v>41048530</v>
      </c>
      <c r="E34" s="44">
        <f t="shared" si="1"/>
        <v>30</v>
      </c>
      <c r="G34" s="45">
        <f t="shared" ca="1" si="2"/>
        <v>30</v>
      </c>
      <c r="H34" s="42" t="str">
        <f t="shared" ca="1" si="3"/>
        <v>Černá Hora</v>
      </c>
      <c r="I34" s="45">
        <f t="shared" ca="1" si="4"/>
        <v>672180</v>
      </c>
      <c r="K34" s="45">
        <f t="shared" ca="1" si="5"/>
        <v>30</v>
      </c>
      <c r="L34" s="42" t="str">
        <f t="shared" ca="1" si="6"/>
        <v>Tanzánie</v>
      </c>
      <c r="M34" s="45">
        <f t="shared" ca="1" si="7"/>
        <v>41048530</v>
      </c>
    </row>
    <row r="35" spans="2:13" ht="12.75" customHeight="1">
      <c r="B35" s="11" t="str">
        <f>Data!C35</f>
        <v>Argentina</v>
      </c>
      <c r="C35" s="44">
        <f t="shared" si="0"/>
        <v>7</v>
      </c>
      <c r="D35" s="45">
        <f>VLOOKUP(B35,Data!$C$5:$D$198,2,0)</f>
        <v>40913580</v>
      </c>
      <c r="E35" s="44">
        <f t="shared" si="1"/>
        <v>31</v>
      </c>
      <c r="G35" s="45">
        <f t="shared" ca="1" si="2"/>
        <v>31</v>
      </c>
      <c r="H35" s="42" t="str">
        <f t="shared" ca="1" si="3"/>
        <v>Česká republika</v>
      </c>
      <c r="I35" s="45">
        <f t="shared" ca="1" si="4"/>
        <v>10506810</v>
      </c>
      <c r="K35" s="45">
        <f t="shared" ca="1" si="5"/>
        <v>31</v>
      </c>
      <c r="L35" s="42" t="str">
        <f t="shared" ca="1" si="6"/>
        <v>Argentina</v>
      </c>
      <c r="M35" s="45">
        <f t="shared" ca="1" si="7"/>
        <v>40913580</v>
      </c>
    </row>
    <row r="36" spans="2:13" ht="12.75" customHeight="1">
      <c r="B36" s="11" t="str">
        <f>Data!C36</f>
        <v>Španělsko</v>
      </c>
      <c r="C36" s="44">
        <f t="shared" si="0"/>
        <v>171</v>
      </c>
      <c r="D36" s="45">
        <f>VLOOKUP(B36,Data!$C$5:$D$198,2,0)</f>
        <v>40525000</v>
      </c>
      <c r="E36" s="44">
        <f t="shared" si="1"/>
        <v>32</v>
      </c>
      <c r="G36" s="45">
        <f t="shared" ca="1" si="2"/>
        <v>32</v>
      </c>
      <c r="H36" s="42" t="str">
        <f t="shared" ca="1" si="3"/>
        <v>Čína</v>
      </c>
      <c r="I36" s="45">
        <f t="shared" ca="1" si="4"/>
        <v>1338612970</v>
      </c>
      <c r="K36" s="45">
        <f t="shared" ca="1" si="5"/>
        <v>32</v>
      </c>
      <c r="L36" s="42" t="str">
        <f t="shared" ca="1" si="6"/>
        <v>Španělsko</v>
      </c>
      <c r="M36" s="45">
        <f t="shared" ca="1" si="7"/>
        <v>40525000</v>
      </c>
    </row>
    <row r="37" spans="2:13" ht="12.75" customHeight="1">
      <c r="B37" s="11" t="str">
        <f>Data!C37</f>
        <v>Keňa</v>
      </c>
      <c r="C37" s="44">
        <f t="shared" si="0"/>
        <v>78</v>
      </c>
      <c r="D37" s="45">
        <f>VLOOKUP(B37,Data!$C$5:$D$198,2,0)</f>
        <v>39002770</v>
      </c>
      <c r="E37" s="44">
        <f t="shared" si="1"/>
        <v>33</v>
      </c>
      <c r="G37" s="45">
        <f t="shared" ca="1" si="2"/>
        <v>33</v>
      </c>
      <c r="H37" s="42" t="str">
        <f t="shared" ca="1" si="3"/>
        <v>Dánsko</v>
      </c>
      <c r="I37" s="45">
        <f t="shared" ca="1" si="4"/>
        <v>5500510</v>
      </c>
      <c r="K37" s="45">
        <f t="shared" ca="1" si="5"/>
        <v>33</v>
      </c>
      <c r="L37" s="42" t="str">
        <f t="shared" ca="1" si="6"/>
        <v>Keňa</v>
      </c>
      <c r="M37" s="45">
        <f t="shared" ca="1" si="7"/>
        <v>39002770</v>
      </c>
    </row>
    <row r="38" spans="2:13" ht="12.75" customHeight="1">
      <c r="B38" s="11" t="str">
        <f>Data!C38</f>
        <v>Polsko</v>
      </c>
      <c r="C38" s="44">
        <f t="shared" si="0"/>
        <v>137</v>
      </c>
      <c r="D38" s="45">
        <f>VLOOKUP(B38,Data!$C$5:$D$198,2,0)</f>
        <v>38482920</v>
      </c>
      <c r="E38" s="44">
        <f t="shared" si="1"/>
        <v>34</v>
      </c>
      <c r="G38" s="45">
        <f t="shared" ca="1" si="2"/>
        <v>34</v>
      </c>
      <c r="H38" s="42" t="str">
        <f t="shared" ca="1" si="3"/>
        <v>Dominika</v>
      </c>
      <c r="I38" s="45">
        <f t="shared" ca="1" si="4"/>
        <v>72660</v>
      </c>
      <c r="K38" s="45">
        <f t="shared" ca="1" si="5"/>
        <v>34</v>
      </c>
      <c r="L38" s="42" t="str">
        <f t="shared" ca="1" si="6"/>
        <v>Polsko</v>
      </c>
      <c r="M38" s="45">
        <f t="shared" ca="1" si="7"/>
        <v>38482920</v>
      </c>
    </row>
    <row r="39" spans="2:13" ht="12.75" customHeight="1">
      <c r="B39" s="11" t="str">
        <f>Data!C39</f>
        <v>Alžírsko</v>
      </c>
      <c r="C39" s="44">
        <f t="shared" si="0"/>
        <v>3</v>
      </c>
      <c r="D39" s="45">
        <f>VLOOKUP(B39,Data!$C$5:$D$198,2,0)</f>
        <v>34178190</v>
      </c>
      <c r="E39" s="44">
        <f t="shared" si="1"/>
        <v>35</v>
      </c>
      <c r="G39" s="45">
        <f t="shared" ca="1" si="2"/>
        <v>35</v>
      </c>
      <c r="H39" s="42" t="str">
        <f t="shared" ca="1" si="3"/>
        <v>Dominikánská republika</v>
      </c>
      <c r="I39" s="45">
        <f t="shared" ca="1" si="4"/>
        <v>9650050</v>
      </c>
      <c r="K39" s="45">
        <f t="shared" ca="1" si="5"/>
        <v>35</v>
      </c>
      <c r="L39" s="42" t="str">
        <f t="shared" ca="1" si="6"/>
        <v>Alžírsko</v>
      </c>
      <c r="M39" s="45">
        <f t="shared" ca="1" si="7"/>
        <v>34178190</v>
      </c>
    </row>
    <row r="40" spans="2:13" ht="12.75" customHeight="1">
      <c r="B40" s="11" t="str">
        <f>Data!C40</f>
        <v>Kanada</v>
      </c>
      <c r="C40" s="44">
        <f t="shared" si="0"/>
        <v>74</v>
      </c>
      <c r="D40" s="45">
        <f>VLOOKUP(B40,Data!$C$5:$D$198,2,0)</f>
        <v>33487210</v>
      </c>
      <c r="E40" s="44">
        <f t="shared" si="1"/>
        <v>36</v>
      </c>
      <c r="G40" s="45">
        <f t="shared" ca="1" si="2"/>
        <v>36</v>
      </c>
      <c r="H40" s="42" t="str">
        <f t="shared" ca="1" si="3"/>
        <v>Džibutsko</v>
      </c>
      <c r="I40" s="45">
        <f t="shared" ca="1" si="4"/>
        <v>724620</v>
      </c>
      <c r="K40" s="45">
        <f t="shared" ca="1" si="5"/>
        <v>36</v>
      </c>
      <c r="L40" s="42" t="str">
        <f t="shared" ca="1" si="6"/>
        <v>Kanada</v>
      </c>
      <c r="M40" s="45">
        <f t="shared" ca="1" si="7"/>
        <v>33487210</v>
      </c>
    </row>
    <row r="41" spans="2:13" ht="12.75" customHeight="1">
      <c r="B41" s="11" t="str">
        <f>Data!C41</f>
        <v>Uganda</v>
      </c>
      <c r="C41" s="44">
        <f t="shared" si="0"/>
        <v>185</v>
      </c>
      <c r="D41" s="45">
        <f>VLOOKUP(B41,Data!$C$5:$D$198,2,0)</f>
        <v>32369560</v>
      </c>
      <c r="E41" s="44">
        <f t="shared" si="1"/>
        <v>37</v>
      </c>
      <c r="G41" s="45">
        <f t="shared" ca="1" si="2"/>
        <v>37</v>
      </c>
      <c r="H41" s="42" t="str">
        <f t="shared" ca="1" si="3"/>
        <v>Egypt</v>
      </c>
      <c r="I41" s="45">
        <f t="shared" ca="1" si="4"/>
        <v>78866640</v>
      </c>
      <c r="K41" s="45">
        <f t="shared" ca="1" si="5"/>
        <v>37</v>
      </c>
      <c r="L41" s="42" t="str">
        <f t="shared" ca="1" si="6"/>
        <v>Uganda</v>
      </c>
      <c r="M41" s="45">
        <f t="shared" ca="1" si="7"/>
        <v>32369560</v>
      </c>
    </row>
    <row r="42" spans="2:13" ht="12.75" customHeight="1">
      <c r="B42" s="11" t="str">
        <f>Data!C42</f>
        <v>Maroko</v>
      </c>
      <c r="C42" s="44">
        <f t="shared" si="0"/>
        <v>109</v>
      </c>
      <c r="D42" s="45">
        <f>VLOOKUP(B42,Data!$C$5:$D$198,2,0)</f>
        <v>31285170</v>
      </c>
      <c r="E42" s="44">
        <f t="shared" si="1"/>
        <v>38</v>
      </c>
      <c r="G42" s="45">
        <f t="shared" ca="1" si="2"/>
        <v>38</v>
      </c>
      <c r="H42" s="42" t="str">
        <f t="shared" ca="1" si="3"/>
        <v>Ekvádor</v>
      </c>
      <c r="I42" s="45">
        <f t="shared" ca="1" si="4"/>
        <v>14573100</v>
      </c>
      <c r="K42" s="45">
        <f t="shared" ca="1" si="5"/>
        <v>38</v>
      </c>
      <c r="L42" s="42" t="str">
        <f t="shared" ca="1" si="6"/>
        <v>Maroko</v>
      </c>
      <c r="M42" s="45">
        <f t="shared" ca="1" si="7"/>
        <v>31285170</v>
      </c>
    </row>
    <row r="43" spans="2:13" ht="12.75" customHeight="1">
      <c r="B43" s="11" t="str">
        <f>Data!C43</f>
        <v>Peru</v>
      </c>
      <c r="C43" s="44">
        <f t="shared" si="0"/>
        <v>136</v>
      </c>
      <c r="D43" s="45">
        <f>VLOOKUP(B43,Data!$C$5:$D$198,2,0)</f>
        <v>29546960</v>
      </c>
      <c r="E43" s="44">
        <f t="shared" si="1"/>
        <v>39</v>
      </c>
      <c r="G43" s="45">
        <f t="shared" ca="1" si="2"/>
        <v>39</v>
      </c>
      <c r="H43" s="42" t="str">
        <f t="shared" ca="1" si="3"/>
        <v>Eritrea</v>
      </c>
      <c r="I43" s="45">
        <f t="shared" ca="1" si="4"/>
        <v>5647170</v>
      </c>
      <c r="K43" s="45">
        <f t="shared" ca="1" si="5"/>
        <v>39</v>
      </c>
      <c r="L43" s="42" t="str">
        <f t="shared" ca="1" si="6"/>
        <v>Peru</v>
      </c>
      <c r="M43" s="45">
        <f t="shared" ca="1" si="7"/>
        <v>29546960</v>
      </c>
    </row>
    <row r="44" spans="2:13" ht="12.75" customHeight="1">
      <c r="B44" s="11" t="str">
        <f>Data!C44</f>
        <v>Irák</v>
      </c>
      <c r="C44" s="44">
        <f t="shared" si="0"/>
        <v>61</v>
      </c>
      <c r="D44" s="45">
        <f>VLOOKUP(B44,Data!$C$5:$D$198,2,0)</f>
        <v>28945570</v>
      </c>
      <c r="E44" s="44">
        <f t="shared" si="1"/>
        <v>40</v>
      </c>
      <c r="G44" s="45">
        <f t="shared" ca="1" si="2"/>
        <v>40</v>
      </c>
      <c r="H44" s="42" t="str">
        <f t="shared" ca="1" si="3"/>
        <v>Estonsko</v>
      </c>
      <c r="I44" s="45">
        <f t="shared" ca="1" si="4"/>
        <v>1299370</v>
      </c>
      <c r="K44" s="45">
        <f t="shared" ca="1" si="5"/>
        <v>40</v>
      </c>
      <c r="L44" s="42" t="str">
        <f t="shared" ca="1" si="6"/>
        <v>Irák</v>
      </c>
      <c r="M44" s="45">
        <f t="shared" ca="1" si="7"/>
        <v>28945570</v>
      </c>
    </row>
    <row r="45" spans="2:13" ht="12.75" customHeight="1">
      <c r="B45" s="11" t="str">
        <f>Data!C45</f>
        <v>Saudská Arábie</v>
      </c>
      <c r="C45" s="44">
        <f t="shared" si="0"/>
        <v>148</v>
      </c>
      <c r="D45" s="45">
        <f>VLOOKUP(B45,Data!$C$5:$D$198,2,0)</f>
        <v>28686630</v>
      </c>
      <c r="E45" s="44">
        <f t="shared" si="1"/>
        <v>41</v>
      </c>
      <c r="G45" s="45">
        <f t="shared" ca="1" si="2"/>
        <v>41</v>
      </c>
      <c r="H45" s="42" t="str">
        <f t="shared" ca="1" si="3"/>
        <v>Etiopie</v>
      </c>
      <c r="I45" s="45">
        <f t="shared" ca="1" si="4"/>
        <v>85237340</v>
      </c>
      <c r="K45" s="45">
        <f t="shared" ca="1" si="5"/>
        <v>41</v>
      </c>
      <c r="L45" s="42" t="str">
        <f t="shared" ca="1" si="6"/>
        <v>Saudská Arábie</v>
      </c>
      <c r="M45" s="45">
        <f t="shared" ca="1" si="7"/>
        <v>28686630</v>
      </c>
    </row>
    <row r="46" spans="2:13" ht="12.75" customHeight="1">
      <c r="B46" s="11" t="str">
        <f>Data!C46</f>
        <v>Nepál</v>
      </c>
      <c r="C46" s="44">
        <f t="shared" si="0"/>
        <v>123</v>
      </c>
      <c r="D46" s="45">
        <f>VLOOKUP(B46,Data!$C$5:$D$198,2,0)</f>
        <v>28563380</v>
      </c>
      <c r="E46" s="44">
        <f t="shared" si="1"/>
        <v>42</v>
      </c>
      <c r="G46" s="45">
        <f t="shared" ca="1" si="2"/>
        <v>42</v>
      </c>
      <c r="H46" s="42" t="str">
        <f t="shared" ca="1" si="3"/>
        <v>Fidži</v>
      </c>
      <c r="I46" s="45">
        <f t="shared" ca="1" si="4"/>
        <v>944720</v>
      </c>
      <c r="K46" s="45">
        <f t="shared" ca="1" si="5"/>
        <v>42</v>
      </c>
      <c r="L46" s="42" t="str">
        <f t="shared" ca="1" si="6"/>
        <v>Nepál</v>
      </c>
      <c r="M46" s="45">
        <f t="shared" ca="1" si="7"/>
        <v>28563380</v>
      </c>
    </row>
    <row r="47" spans="2:13" ht="12.75" customHeight="1">
      <c r="B47" s="11" t="str">
        <f>Data!C47</f>
        <v>Afghánistán</v>
      </c>
      <c r="C47" s="44">
        <f t="shared" si="0"/>
        <v>1</v>
      </c>
      <c r="D47" s="45">
        <f>VLOOKUP(B47,Data!$C$5:$D$198,2,0)</f>
        <v>28395720</v>
      </c>
      <c r="E47" s="44">
        <f t="shared" si="1"/>
        <v>43</v>
      </c>
      <c r="G47" s="45">
        <f t="shared" ca="1" si="2"/>
        <v>43</v>
      </c>
      <c r="H47" s="42" t="str">
        <f t="shared" ca="1" si="3"/>
        <v>Filipíny</v>
      </c>
      <c r="I47" s="45">
        <f t="shared" ca="1" si="4"/>
        <v>97976600</v>
      </c>
      <c r="K47" s="45">
        <f t="shared" ca="1" si="5"/>
        <v>43</v>
      </c>
      <c r="L47" s="42" t="str">
        <f t="shared" ca="1" si="6"/>
        <v>Afghánistán</v>
      </c>
      <c r="M47" s="45">
        <f t="shared" ca="1" si="7"/>
        <v>28395720</v>
      </c>
    </row>
    <row r="48" spans="2:13" ht="12.75" customHeight="1">
      <c r="B48" s="11" t="str">
        <f>Data!C48</f>
        <v>Uzbekistán</v>
      </c>
      <c r="C48" s="44">
        <f t="shared" si="0"/>
        <v>188</v>
      </c>
      <c r="D48" s="45">
        <f>VLOOKUP(B48,Data!$C$5:$D$198,2,0)</f>
        <v>27606010</v>
      </c>
      <c r="E48" s="44">
        <f t="shared" si="1"/>
        <v>44</v>
      </c>
      <c r="G48" s="45">
        <f t="shared" ca="1" si="2"/>
        <v>44</v>
      </c>
      <c r="H48" s="42" t="str">
        <f t="shared" ca="1" si="3"/>
        <v>Finsko</v>
      </c>
      <c r="I48" s="45">
        <f t="shared" ca="1" si="4"/>
        <v>5250280</v>
      </c>
      <c r="K48" s="45">
        <f t="shared" ca="1" si="5"/>
        <v>44</v>
      </c>
      <c r="L48" s="42" t="str">
        <f t="shared" ca="1" si="6"/>
        <v>Uzbekistán</v>
      </c>
      <c r="M48" s="45">
        <f t="shared" ca="1" si="7"/>
        <v>27606010</v>
      </c>
    </row>
    <row r="49" spans="2:13" ht="12.75" customHeight="1">
      <c r="B49" s="11" t="str">
        <f>Data!C49</f>
        <v>Venezuela</v>
      </c>
      <c r="C49" s="44">
        <f t="shared" si="0"/>
        <v>190</v>
      </c>
      <c r="D49" s="45">
        <f>VLOOKUP(B49,Data!$C$5:$D$198,2,0)</f>
        <v>26814840</v>
      </c>
      <c r="E49" s="44">
        <f t="shared" si="1"/>
        <v>45</v>
      </c>
      <c r="G49" s="45">
        <f t="shared" ca="1" si="2"/>
        <v>45</v>
      </c>
      <c r="H49" s="42" t="str">
        <f t="shared" ca="1" si="3"/>
        <v>Francie</v>
      </c>
      <c r="I49" s="45">
        <f t="shared" ca="1" si="4"/>
        <v>62150780</v>
      </c>
      <c r="K49" s="45">
        <f t="shared" ca="1" si="5"/>
        <v>45</v>
      </c>
      <c r="L49" s="42" t="str">
        <f t="shared" ca="1" si="6"/>
        <v>Venezuela</v>
      </c>
      <c r="M49" s="45">
        <f t="shared" ca="1" si="7"/>
        <v>26814840</v>
      </c>
    </row>
    <row r="50" spans="2:13" ht="12.75" customHeight="1">
      <c r="B50" s="11" t="str">
        <f>Data!C50</f>
        <v>Malajsie</v>
      </c>
      <c r="C50" s="44">
        <f t="shared" si="0"/>
        <v>104</v>
      </c>
      <c r="D50" s="45">
        <f>VLOOKUP(B50,Data!$C$5:$D$198,2,0)</f>
        <v>25715820</v>
      </c>
      <c r="E50" s="44">
        <f t="shared" si="1"/>
        <v>46</v>
      </c>
      <c r="G50" s="45">
        <f t="shared" ca="1" si="2"/>
        <v>46</v>
      </c>
      <c r="H50" s="42" t="str">
        <f t="shared" ca="1" si="3"/>
        <v>Gabon</v>
      </c>
      <c r="I50" s="45">
        <f t="shared" ca="1" si="4"/>
        <v>1514990</v>
      </c>
      <c r="K50" s="45">
        <f t="shared" ca="1" si="5"/>
        <v>46</v>
      </c>
      <c r="L50" s="42" t="str">
        <f t="shared" ca="1" si="6"/>
        <v>Malajsie</v>
      </c>
      <c r="M50" s="45">
        <f t="shared" ca="1" si="7"/>
        <v>25715820</v>
      </c>
    </row>
    <row r="51" spans="2:13" ht="12.75" customHeight="1">
      <c r="B51" s="11" t="str">
        <f>Data!C51</f>
        <v>Ghana</v>
      </c>
      <c r="C51" s="44">
        <f t="shared" si="0"/>
        <v>48</v>
      </c>
      <c r="D51" s="45">
        <f>VLOOKUP(B51,Data!$C$5:$D$198,2,0)</f>
        <v>23887810</v>
      </c>
      <c r="E51" s="44">
        <f t="shared" si="1"/>
        <v>47</v>
      </c>
      <c r="G51" s="45">
        <f t="shared" ca="1" si="2"/>
        <v>47</v>
      </c>
      <c r="H51" s="42" t="str">
        <f t="shared" ca="1" si="3"/>
        <v>Gambie</v>
      </c>
      <c r="I51" s="45">
        <f t="shared" ca="1" si="4"/>
        <v>1778080</v>
      </c>
      <c r="K51" s="45">
        <f t="shared" ca="1" si="5"/>
        <v>47</v>
      </c>
      <c r="L51" s="42" t="str">
        <f t="shared" ca="1" si="6"/>
        <v>Ghana</v>
      </c>
      <c r="M51" s="45">
        <f t="shared" ca="1" si="7"/>
        <v>23887810</v>
      </c>
    </row>
    <row r="52" spans="2:13" ht="12.75" customHeight="1">
      <c r="B52" s="11" t="str">
        <f>Data!C52</f>
        <v>Taiwan</v>
      </c>
      <c r="C52" s="44">
        <f t="shared" si="0"/>
        <v>175</v>
      </c>
      <c r="D52" s="45">
        <f>VLOOKUP(B52,Data!$C$5:$D$198,2,0)</f>
        <v>22974350</v>
      </c>
      <c r="E52" s="44">
        <f t="shared" si="1"/>
        <v>48</v>
      </c>
      <c r="G52" s="45">
        <f t="shared" ca="1" si="2"/>
        <v>48</v>
      </c>
      <c r="H52" s="42" t="str">
        <f t="shared" ca="1" si="3"/>
        <v>Ghana</v>
      </c>
      <c r="I52" s="45">
        <f t="shared" ca="1" si="4"/>
        <v>23887810</v>
      </c>
      <c r="K52" s="45">
        <f t="shared" ca="1" si="5"/>
        <v>48</v>
      </c>
      <c r="L52" s="42" t="str">
        <f t="shared" ca="1" si="6"/>
        <v>Taiwan</v>
      </c>
      <c r="M52" s="45">
        <f t="shared" ca="1" si="7"/>
        <v>22974350</v>
      </c>
    </row>
    <row r="53" spans="2:13" ht="12.75" customHeight="1">
      <c r="B53" s="11" t="str">
        <f>Data!C53</f>
        <v>Jemen</v>
      </c>
      <c r="C53" s="44">
        <f t="shared" si="0"/>
        <v>69</v>
      </c>
      <c r="D53" s="45">
        <f>VLOOKUP(B53,Data!$C$5:$D$198,2,0)</f>
        <v>22858240</v>
      </c>
      <c r="E53" s="44">
        <f t="shared" si="1"/>
        <v>49</v>
      </c>
      <c r="G53" s="45">
        <f t="shared" ca="1" si="2"/>
        <v>49</v>
      </c>
      <c r="H53" s="42" t="str">
        <f t="shared" ca="1" si="3"/>
        <v>Grenada</v>
      </c>
      <c r="I53" s="45">
        <f t="shared" ca="1" si="4"/>
        <v>90740</v>
      </c>
      <c r="K53" s="45">
        <f t="shared" ca="1" si="5"/>
        <v>49</v>
      </c>
      <c r="L53" s="42" t="str">
        <f t="shared" ca="1" si="6"/>
        <v>Jemen</v>
      </c>
      <c r="M53" s="45">
        <f t="shared" ca="1" si="7"/>
        <v>22858240</v>
      </c>
    </row>
    <row r="54" spans="2:13" ht="12.75" customHeight="1">
      <c r="B54" s="11" t="str">
        <f>Data!C54</f>
        <v>KLDR</v>
      </c>
      <c r="C54" s="44">
        <f t="shared" si="0"/>
        <v>80</v>
      </c>
      <c r="D54" s="45">
        <f>VLOOKUP(B54,Data!$C$5:$D$198,2,0)</f>
        <v>22665350</v>
      </c>
      <c r="E54" s="44">
        <f t="shared" si="1"/>
        <v>50</v>
      </c>
      <c r="G54" s="45">
        <f t="shared" ca="1" si="2"/>
        <v>50</v>
      </c>
      <c r="H54" s="42" t="str">
        <f t="shared" ca="1" si="3"/>
        <v>Gruzie</v>
      </c>
      <c r="I54" s="45">
        <f t="shared" ca="1" si="4"/>
        <v>4615810</v>
      </c>
      <c r="K54" s="45">
        <f t="shared" ca="1" si="5"/>
        <v>50</v>
      </c>
      <c r="L54" s="42" t="str">
        <f t="shared" ca="1" si="6"/>
        <v>KLDR</v>
      </c>
      <c r="M54" s="45">
        <f t="shared" ca="1" si="7"/>
        <v>22665350</v>
      </c>
    </row>
    <row r="55" spans="2:13" ht="12.75" customHeight="1">
      <c r="B55" s="11" t="str">
        <f>Data!C55</f>
        <v>Rumunsko</v>
      </c>
      <c r="C55" s="44">
        <f t="shared" si="0"/>
        <v>141</v>
      </c>
      <c r="D55" s="45">
        <f>VLOOKUP(B55,Data!$C$5:$D$198,2,0)</f>
        <v>22215420</v>
      </c>
      <c r="E55" s="44">
        <f t="shared" si="1"/>
        <v>51</v>
      </c>
      <c r="G55" s="45">
        <f t="shared" ca="1" si="2"/>
        <v>51</v>
      </c>
      <c r="H55" s="42" t="str">
        <f t="shared" ca="1" si="3"/>
        <v>Guatemala</v>
      </c>
      <c r="I55" s="45">
        <f t="shared" ca="1" si="4"/>
        <v>13276520</v>
      </c>
      <c r="K55" s="45">
        <f t="shared" ca="1" si="5"/>
        <v>51</v>
      </c>
      <c r="L55" s="42" t="str">
        <f t="shared" ca="1" si="6"/>
        <v>Rumunsko</v>
      </c>
      <c r="M55" s="45">
        <f t="shared" ca="1" si="7"/>
        <v>22215420</v>
      </c>
    </row>
    <row r="56" spans="2:13" ht="12.75" customHeight="1">
      <c r="B56" s="11" t="str">
        <f>Data!C56</f>
        <v>Sýrie</v>
      </c>
      <c r="C56" s="44">
        <f t="shared" si="0"/>
        <v>169</v>
      </c>
      <c r="D56" s="45">
        <f>VLOOKUP(B56,Data!$C$5:$D$198,2,0)</f>
        <v>21762980</v>
      </c>
      <c r="E56" s="44">
        <f t="shared" si="1"/>
        <v>52</v>
      </c>
      <c r="G56" s="45">
        <f t="shared" ca="1" si="2"/>
        <v>52</v>
      </c>
      <c r="H56" s="42" t="str">
        <f t="shared" ca="1" si="3"/>
        <v>Guinea</v>
      </c>
      <c r="I56" s="45">
        <f t="shared" ca="1" si="4"/>
        <v>10057980</v>
      </c>
      <c r="K56" s="45">
        <f t="shared" ca="1" si="5"/>
        <v>52</v>
      </c>
      <c r="L56" s="42" t="str">
        <f t="shared" ca="1" si="6"/>
        <v>Sýrie</v>
      </c>
      <c r="M56" s="45">
        <f t="shared" ca="1" si="7"/>
        <v>21762980</v>
      </c>
    </row>
    <row r="57" spans="2:13" ht="12.75" customHeight="1">
      <c r="B57" s="11" t="str">
        <f>Data!C57</f>
        <v>Mosambik</v>
      </c>
      <c r="C57" s="44">
        <f t="shared" si="0"/>
        <v>118</v>
      </c>
      <c r="D57" s="45">
        <f>VLOOKUP(B57,Data!$C$5:$D$198,2,0)</f>
        <v>21669280</v>
      </c>
      <c r="E57" s="44">
        <f t="shared" si="1"/>
        <v>53</v>
      </c>
      <c r="G57" s="45">
        <f t="shared" ca="1" si="2"/>
        <v>53</v>
      </c>
      <c r="H57" s="42" t="str">
        <f t="shared" ca="1" si="3"/>
        <v>Guinea-Bissau</v>
      </c>
      <c r="I57" s="45">
        <f t="shared" ca="1" si="4"/>
        <v>1533960</v>
      </c>
      <c r="K57" s="45">
        <f t="shared" ca="1" si="5"/>
        <v>53</v>
      </c>
      <c r="L57" s="42" t="str">
        <f t="shared" ca="1" si="6"/>
        <v>Mosambik</v>
      </c>
      <c r="M57" s="45">
        <f t="shared" ca="1" si="7"/>
        <v>21669280</v>
      </c>
    </row>
    <row r="58" spans="2:13" ht="12.75" customHeight="1">
      <c r="B58" s="11" t="str">
        <f>Data!C58</f>
        <v>Srí Lanka</v>
      </c>
      <c r="C58" s="44">
        <f t="shared" si="0"/>
        <v>160</v>
      </c>
      <c r="D58" s="45">
        <f>VLOOKUP(B58,Data!$C$5:$D$198,2,0)</f>
        <v>21324790</v>
      </c>
      <c r="E58" s="44">
        <f t="shared" si="1"/>
        <v>54</v>
      </c>
      <c r="G58" s="45">
        <f t="shared" ca="1" si="2"/>
        <v>54</v>
      </c>
      <c r="H58" s="42" t="str">
        <f t="shared" ca="1" si="3"/>
        <v>Guyana</v>
      </c>
      <c r="I58" s="45">
        <f t="shared" ca="1" si="4"/>
        <v>752940</v>
      </c>
      <c r="K58" s="45">
        <f t="shared" ca="1" si="5"/>
        <v>54</v>
      </c>
      <c r="L58" s="42" t="str">
        <f t="shared" ca="1" si="6"/>
        <v>Srí Lanka</v>
      </c>
      <c r="M58" s="45">
        <f t="shared" ca="1" si="7"/>
        <v>21324790</v>
      </c>
    </row>
    <row r="59" spans="2:13" ht="12.75" customHeight="1">
      <c r="B59" s="11" t="str">
        <f>Data!C59</f>
        <v>Austrálie</v>
      </c>
      <c r="C59" s="44">
        <f t="shared" si="0"/>
        <v>9</v>
      </c>
      <c r="D59" s="45">
        <f>VLOOKUP(B59,Data!$C$5:$D$198,2,0)</f>
        <v>21262640</v>
      </c>
      <c r="E59" s="44">
        <f t="shared" si="1"/>
        <v>55</v>
      </c>
      <c r="G59" s="45">
        <f t="shared" ca="1" si="2"/>
        <v>55</v>
      </c>
      <c r="H59" s="42" t="str">
        <f t="shared" ca="1" si="3"/>
        <v>Haiti</v>
      </c>
      <c r="I59" s="45">
        <f t="shared" ca="1" si="4"/>
        <v>9035540</v>
      </c>
      <c r="K59" s="45">
        <f t="shared" ca="1" si="5"/>
        <v>55</v>
      </c>
      <c r="L59" s="42" t="str">
        <f t="shared" ca="1" si="6"/>
        <v>Austrálie</v>
      </c>
      <c r="M59" s="45">
        <f t="shared" ca="1" si="7"/>
        <v>21262640</v>
      </c>
    </row>
    <row r="60" spans="2:13" ht="12.75" customHeight="1">
      <c r="B60" s="11" t="str">
        <f>Data!C60</f>
        <v>Madagaskar</v>
      </c>
      <c r="C60" s="44">
        <f t="shared" si="0"/>
        <v>101</v>
      </c>
      <c r="D60" s="45">
        <f>VLOOKUP(B60,Data!$C$5:$D$198,2,0)</f>
        <v>20653560</v>
      </c>
      <c r="E60" s="44">
        <f t="shared" si="1"/>
        <v>56</v>
      </c>
      <c r="G60" s="45">
        <f t="shared" ca="1" si="2"/>
        <v>56</v>
      </c>
      <c r="H60" s="42" t="str">
        <f t="shared" ca="1" si="3"/>
        <v>Honduras</v>
      </c>
      <c r="I60" s="45">
        <f t="shared" ca="1" si="4"/>
        <v>7833700</v>
      </c>
      <c r="K60" s="45">
        <f t="shared" ca="1" si="5"/>
        <v>56</v>
      </c>
      <c r="L60" s="42" t="str">
        <f t="shared" ca="1" si="6"/>
        <v>Madagaskar</v>
      </c>
      <c r="M60" s="45">
        <f t="shared" ca="1" si="7"/>
        <v>20653560</v>
      </c>
    </row>
    <row r="61" spans="2:13" ht="12.75" customHeight="1">
      <c r="B61" s="11" t="str">
        <f>Data!C61</f>
        <v>Côte d'Ivoire (Pobřeží slonoviny)</v>
      </c>
      <c r="C61" s="44">
        <f t="shared" si="0"/>
        <v>28</v>
      </c>
      <c r="D61" s="45">
        <f>VLOOKUP(B61,Data!$C$5:$D$198,2,0)</f>
        <v>20617070</v>
      </c>
      <c r="E61" s="44">
        <f t="shared" si="1"/>
        <v>57</v>
      </c>
      <c r="G61" s="45">
        <f t="shared" ca="1" si="2"/>
        <v>57</v>
      </c>
      <c r="H61" s="42" t="str">
        <f t="shared" ca="1" si="3"/>
        <v>Chile</v>
      </c>
      <c r="I61" s="45">
        <f t="shared" ca="1" si="4"/>
        <v>16601710</v>
      </c>
      <c r="K61" s="45">
        <f t="shared" ca="1" si="5"/>
        <v>57</v>
      </c>
      <c r="L61" s="42" t="str">
        <f t="shared" ca="1" si="6"/>
        <v>Côte d'Ivoire (Pobřeží slonoviny)</v>
      </c>
      <c r="M61" s="45">
        <f t="shared" ca="1" si="7"/>
        <v>20617070</v>
      </c>
    </row>
    <row r="62" spans="2:13" ht="12.75" customHeight="1">
      <c r="B62" s="11" t="str">
        <f>Data!C62</f>
        <v>Kamerun</v>
      </c>
      <c r="C62" s="44">
        <f t="shared" si="0"/>
        <v>73</v>
      </c>
      <c r="D62" s="45">
        <f>VLOOKUP(B62,Data!$C$5:$D$198,2,0)</f>
        <v>18879300</v>
      </c>
      <c r="E62" s="44">
        <f t="shared" si="1"/>
        <v>58</v>
      </c>
      <c r="G62" s="45">
        <f t="shared" ca="1" si="2"/>
        <v>58</v>
      </c>
      <c r="H62" s="42" t="str">
        <f t="shared" ca="1" si="3"/>
        <v>Chorvatsko</v>
      </c>
      <c r="I62" s="45">
        <f t="shared" ca="1" si="4"/>
        <v>4489410</v>
      </c>
      <c r="K62" s="45">
        <f t="shared" ca="1" si="5"/>
        <v>58</v>
      </c>
      <c r="L62" s="42" t="str">
        <f t="shared" ca="1" si="6"/>
        <v>Kamerun</v>
      </c>
      <c r="M62" s="45">
        <f t="shared" ca="1" si="7"/>
        <v>18879300</v>
      </c>
    </row>
    <row r="63" spans="2:13" ht="12.75" customHeight="1">
      <c r="B63" s="11" t="str">
        <f>Data!C63</f>
        <v>Nizozemsko</v>
      </c>
      <c r="C63" s="44">
        <f t="shared" si="0"/>
        <v>127</v>
      </c>
      <c r="D63" s="45">
        <f>VLOOKUP(B63,Data!$C$5:$D$198,2,0)</f>
        <v>16716000</v>
      </c>
      <c r="E63" s="44">
        <f t="shared" si="1"/>
        <v>59</v>
      </c>
      <c r="G63" s="45">
        <f t="shared" ca="1" si="2"/>
        <v>59</v>
      </c>
      <c r="H63" s="42" t="str">
        <f t="shared" ca="1" si="3"/>
        <v>Indie</v>
      </c>
      <c r="I63" s="45">
        <f t="shared" ca="1" si="4"/>
        <v>1156897770</v>
      </c>
      <c r="K63" s="45">
        <f t="shared" ca="1" si="5"/>
        <v>59</v>
      </c>
      <c r="L63" s="42" t="str">
        <f t="shared" ca="1" si="6"/>
        <v>Nizozemsko</v>
      </c>
      <c r="M63" s="45">
        <f t="shared" ca="1" si="7"/>
        <v>16716000</v>
      </c>
    </row>
    <row r="64" spans="2:13" ht="12.75" customHeight="1">
      <c r="B64" s="11" t="str">
        <f>Data!C64</f>
        <v>Chile</v>
      </c>
      <c r="C64" s="44">
        <f t="shared" si="0"/>
        <v>57</v>
      </c>
      <c r="D64" s="45">
        <f>VLOOKUP(B64,Data!$C$5:$D$198,2,0)</f>
        <v>16601710</v>
      </c>
      <c r="E64" s="44">
        <f t="shared" si="1"/>
        <v>60</v>
      </c>
      <c r="G64" s="45">
        <f t="shared" ca="1" si="2"/>
        <v>60</v>
      </c>
      <c r="H64" s="42" t="str">
        <f t="shared" ca="1" si="3"/>
        <v>Indonésie</v>
      </c>
      <c r="I64" s="45">
        <f t="shared" ca="1" si="4"/>
        <v>240271520</v>
      </c>
      <c r="K64" s="45">
        <f t="shared" ca="1" si="5"/>
        <v>60</v>
      </c>
      <c r="L64" s="42" t="str">
        <f t="shared" ca="1" si="6"/>
        <v>Chile</v>
      </c>
      <c r="M64" s="45">
        <f t="shared" ca="1" si="7"/>
        <v>16601710</v>
      </c>
    </row>
    <row r="65" spans="2:13" ht="12.75" customHeight="1">
      <c r="B65" s="11" t="str">
        <f>Data!C65</f>
        <v>Burkina Faso</v>
      </c>
      <c r="C65" s="44">
        <f t="shared" si="0"/>
        <v>26</v>
      </c>
      <c r="D65" s="45">
        <f>VLOOKUP(B65,Data!$C$5:$D$198,2,0)</f>
        <v>15746230</v>
      </c>
      <c r="E65" s="44">
        <f t="shared" si="1"/>
        <v>61</v>
      </c>
      <c r="G65" s="45">
        <f t="shared" ca="1" si="2"/>
        <v>61</v>
      </c>
      <c r="H65" s="42" t="str">
        <f t="shared" ca="1" si="3"/>
        <v>Irák</v>
      </c>
      <c r="I65" s="45">
        <f t="shared" ca="1" si="4"/>
        <v>28945570</v>
      </c>
      <c r="K65" s="45">
        <f t="shared" ca="1" si="5"/>
        <v>61</v>
      </c>
      <c r="L65" s="42" t="str">
        <f t="shared" ca="1" si="6"/>
        <v>Burkina Faso</v>
      </c>
      <c r="M65" s="45">
        <f t="shared" ca="1" si="7"/>
        <v>15746230</v>
      </c>
    </row>
    <row r="66" spans="2:13" ht="12.75" customHeight="1">
      <c r="B66" s="11" t="str">
        <f>Data!C66</f>
        <v>Kazachstán</v>
      </c>
      <c r="C66" s="44">
        <f t="shared" si="0"/>
        <v>77</v>
      </c>
      <c r="D66" s="45">
        <f>VLOOKUP(B66,Data!$C$5:$D$198,2,0)</f>
        <v>15399440</v>
      </c>
      <c r="E66" s="44">
        <f t="shared" si="1"/>
        <v>62</v>
      </c>
      <c r="G66" s="45">
        <f t="shared" ca="1" si="2"/>
        <v>62</v>
      </c>
      <c r="H66" s="42" t="str">
        <f t="shared" ca="1" si="3"/>
        <v>Írán</v>
      </c>
      <c r="I66" s="45">
        <f t="shared" ca="1" si="4"/>
        <v>66429280</v>
      </c>
      <c r="K66" s="45">
        <f t="shared" ca="1" si="5"/>
        <v>62</v>
      </c>
      <c r="L66" s="42" t="str">
        <f t="shared" ca="1" si="6"/>
        <v>Kazachstán</v>
      </c>
      <c r="M66" s="45">
        <f t="shared" ca="1" si="7"/>
        <v>15399440</v>
      </c>
    </row>
    <row r="67" spans="2:13" ht="12.75" customHeight="1">
      <c r="B67" s="11" t="str">
        <f>Data!C67</f>
        <v>Niger</v>
      </c>
      <c r="C67" s="44">
        <f t="shared" si="0"/>
        <v>124</v>
      </c>
      <c r="D67" s="45">
        <f>VLOOKUP(B67,Data!$C$5:$D$198,2,0)</f>
        <v>15306250</v>
      </c>
      <c r="E67" s="44">
        <f t="shared" si="1"/>
        <v>63</v>
      </c>
      <c r="G67" s="45">
        <f t="shared" ca="1" si="2"/>
        <v>63</v>
      </c>
      <c r="H67" s="42" t="str">
        <f t="shared" ca="1" si="3"/>
        <v>Irsko</v>
      </c>
      <c r="I67" s="45">
        <f t="shared" ca="1" si="4"/>
        <v>4203200</v>
      </c>
      <c r="K67" s="45">
        <f t="shared" ca="1" si="5"/>
        <v>63</v>
      </c>
      <c r="L67" s="42" t="str">
        <f t="shared" ca="1" si="6"/>
        <v>Niger</v>
      </c>
      <c r="M67" s="45">
        <f t="shared" ca="1" si="7"/>
        <v>15306250</v>
      </c>
    </row>
    <row r="68" spans="2:13" ht="12.75" customHeight="1">
      <c r="B68" s="11" t="str">
        <f>Data!C68</f>
        <v>Malawi</v>
      </c>
      <c r="C68" s="44">
        <f t="shared" si="0"/>
        <v>105</v>
      </c>
      <c r="D68" s="45">
        <f>VLOOKUP(B68,Data!$C$5:$D$198,2,0)</f>
        <v>15028760</v>
      </c>
      <c r="E68" s="44">
        <f t="shared" si="1"/>
        <v>64</v>
      </c>
      <c r="G68" s="45">
        <f t="shared" ca="1" si="2"/>
        <v>64</v>
      </c>
      <c r="H68" s="42" t="str">
        <f t="shared" ca="1" si="3"/>
        <v>Island</v>
      </c>
      <c r="I68" s="45">
        <f t="shared" ca="1" si="4"/>
        <v>306690</v>
      </c>
      <c r="K68" s="45">
        <f t="shared" ca="1" si="5"/>
        <v>64</v>
      </c>
      <c r="L68" s="42" t="str">
        <f t="shared" ca="1" si="6"/>
        <v>Malawi</v>
      </c>
      <c r="M68" s="45">
        <f t="shared" ca="1" si="7"/>
        <v>15028760</v>
      </c>
    </row>
    <row r="69" spans="2:13" ht="12.75" customHeight="1">
      <c r="B69" s="11" t="str">
        <f>Data!C69</f>
        <v>Ekvádor</v>
      </c>
      <c r="C69" s="44">
        <f t="shared" si="0"/>
        <v>38</v>
      </c>
      <c r="D69" s="45">
        <f>VLOOKUP(B69,Data!$C$5:$D$198,2,0)</f>
        <v>14573100</v>
      </c>
      <c r="E69" s="44">
        <f t="shared" si="1"/>
        <v>65</v>
      </c>
      <c r="G69" s="45">
        <f t="shared" ca="1" si="2"/>
        <v>65</v>
      </c>
      <c r="H69" s="42" t="str">
        <f t="shared" ca="1" si="3"/>
        <v>Itálie</v>
      </c>
      <c r="I69" s="45">
        <f t="shared" ca="1" si="4"/>
        <v>58126210</v>
      </c>
      <c r="K69" s="45">
        <f t="shared" ca="1" si="5"/>
        <v>65</v>
      </c>
      <c r="L69" s="42" t="str">
        <f t="shared" ca="1" si="6"/>
        <v>Ekvádor</v>
      </c>
      <c r="M69" s="45">
        <f t="shared" ca="1" si="7"/>
        <v>14573100</v>
      </c>
    </row>
    <row r="70" spans="2:13" ht="12.75" customHeight="1">
      <c r="B70" s="11" t="str">
        <f>Data!C70</f>
        <v>Kambodža</v>
      </c>
      <c r="C70" s="44">
        <f t="shared" ref="C70:C133" si="8">COUNTIF($B$5:$B$198,"&lt;="&amp;B70)</f>
        <v>72</v>
      </c>
      <c r="D70" s="45">
        <f>VLOOKUP(B70,Data!$C$5:$D$198,2,0)</f>
        <v>14494290</v>
      </c>
      <c r="E70" s="44">
        <f t="shared" ref="E70:E133" si="9">COUNTIF($D$5:$D$198,"&gt;="&amp;D70)</f>
        <v>66</v>
      </c>
      <c r="G70" s="45">
        <f t="shared" ref="G70:G133" ca="1" si="10">SUM(OFFSET(H70,-1,-1),1)</f>
        <v>66</v>
      </c>
      <c r="H70" s="42" t="str">
        <f t="shared" ref="H70:H133" ca="1" si="11">OFFSET($B$4,MATCH(G70,$C$5:$C$198,0),0)</f>
        <v>Izrael</v>
      </c>
      <c r="I70" s="45">
        <f t="shared" ref="I70:I133" ca="1" si="12">OFFSET($B$4,MATCH(G70,$C$5:$C$198,0),2)</f>
        <v>7233700</v>
      </c>
      <c r="K70" s="45">
        <f t="shared" ref="K70:K133" ca="1" si="13">SUM(OFFSET(L70,-1,-1),1)</f>
        <v>66</v>
      </c>
      <c r="L70" s="42" t="str">
        <f t="shared" ref="L70:L133" ca="1" si="14">OFFSET($B$4,MATCH(K70,$E$5:$E$198,0),0)</f>
        <v>Kambodža</v>
      </c>
      <c r="M70" s="45">
        <f t="shared" ref="M70:M133" ca="1" si="15">OFFSET($B$4,MATCH(K70,$E$5:$E$198,0),2)</f>
        <v>14494290</v>
      </c>
    </row>
    <row r="71" spans="2:13" ht="12.75" customHeight="1">
      <c r="B71" s="11" t="str">
        <f>Data!C71</f>
        <v>Senegal</v>
      </c>
      <c r="C71" s="44">
        <f t="shared" si="8"/>
        <v>149</v>
      </c>
      <c r="D71" s="45">
        <f>VLOOKUP(B71,Data!$C$5:$D$198,2,0)</f>
        <v>13711600</v>
      </c>
      <c r="E71" s="44">
        <f t="shared" si="9"/>
        <v>67</v>
      </c>
      <c r="G71" s="45">
        <f t="shared" ca="1" si="10"/>
        <v>67</v>
      </c>
      <c r="H71" s="42" t="str">
        <f t="shared" ca="1" si="11"/>
        <v>Jamajka</v>
      </c>
      <c r="I71" s="45">
        <f t="shared" ca="1" si="12"/>
        <v>2825930</v>
      </c>
      <c r="K71" s="45">
        <f t="shared" ca="1" si="13"/>
        <v>67</v>
      </c>
      <c r="L71" s="42" t="str">
        <f t="shared" ca="1" si="14"/>
        <v>Senegal</v>
      </c>
      <c r="M71" s="45">
        <f t="shared" ca="1" si="15"/>
        <v>13711600</v>
      </c>
    </row>
    <row r="72" spans="2:13" ht="12.75" customHeight="1">
      <c r="B72" s="11" t="str">
        <f>Data!C72</f>
        <v>Mali</v>
      </c>
      <c r="C72" s="44">
        <f t="shared" si="8"/>
        <v>107</v>
      </c>
      <c r="D72" s="45">
        <f>VLOOKUP(B72,Data!$C$5:$D$198,2,0)</f>
        <v>13443230</v>
      </c>
      <c r="E72" s="44">
        <f t="shared" si="9"/>
        <v>68</v>
      </c>
      <c r="G72" s="45">
        <f t="shared" ca="1" si="10"/>
        <v>68</v>
      </c>
      <c r="H72" s="42" t="str">
        <f t="shared" ca="1" si="11"/>
        <v>Japonsko</v>
      </c>
      <c r="I72" s="45">
        <f t="shared" ca="1" si="12"/>
        <v>127078680</v>
      </c>
      <c r="K72" s="45">
        <f t="shared" ca="1" si="13"/>
        <v>68</v>
      </c>
      <c r="L72" s="42" t="str">
        <f t="shared" ca="1" si="14"/>
        <v>Mali</v>
      </c>
      <c r="M72" s="45">
        <f t="shared" ca="1" si="15"/>
        <v>13443230</v>
      </c>
    </row>
    <row r="73" spans="2:13" ht="12.75" customHeight="1">
      <c r="B73" s="11" t="str">
        <f>Data!C73</f>
        <v>Guatemala</v>
      </c>
      <c r="C73" s="44">
        <f t="shared" si="8"/>
        <v>51</v>
      </c>
      <c r="D73" s="45">
        <f>VLOOKUP(B73,Data!$C$5:$D$198,2,0)</f>
        <v>13276520</v>
      </c>
      <c r="E73" s="44">
        <f t="shared" si="9"/>
        <v>69</v>
      </c>
      <c r="G73" s="45">
        <f t="shared" ca="1" si="10"/>
        <v>69</v>
      </c>
      <c r="H73" s="42" t="str">
        <f t="shared" ca="1" si="11"/>
        <v>Jemen</v>
      </c>
      <c r="I73" s="45">
        <f t="shared" ca="1" si="12"/>
        <v>22858240</v>
      </c>
      <c r="K73" s="45">
        <f t="shared" ca="1" si="13"/>
        <v>69</v>
      </c>
      <c r="L73" s="42" t="str">
        <f t="shared" ca="1" si="14"/>
        <v>Guatemala</v>
      </c>
      <c r="M73" s="45">
        <f t="shared" ca="1" si="15"/>
        <v>13276520</v>
      </c>
    </row>
    <row r="74" spans="2:13" ht="12.75" customHeight="1">
      <c r="B74" s="11" t="str">
        <f>Data!C74</f>
        <v>Angola</v>
      </c>
      <c r="C74" s="44">
        <f t="shared" si="8"/>
        <v>5</v>
      </c>
      <c r="D74" s="45">
        <f>VLOOKUP(B74,Data!$C$5:$D$198,2,0)</f>
        <v>12799290</v>
      </c>
      <c r="E74" s="44">
        <f t="shared" si="9"/>
        <v>70</v>
      </c>
      <c r="G74" s="45">
        <f t="shared" ca="1" si="10"/>
        <v>70</v>
      </c>
      <c r="H74" s="42" t="str">
        <f t="shared" ca="1" si="11"/>
        <v>Jižní Afrika</v>
      </c>
      <c r="I74" s="45">
        <f t="shared" ca="1" si="12"/>
        <v>49052490</v>
      </c>
      <c r="K74" s="45">
        <f t="shared" ca="1" si="13"/>
        <v>70</v>
      </c>
      <c r="L74" s="42" t="str">
        <f t="shared" ca="1" si="14"/>
        <v>Angola</v>
      </c>
      <c r="M74" s="45">
        <f t="shared" ca="1" si="15"/>
        <v>12799290</v>
      </c>
    </row>
    <row r="75" spans="2:13" ht="12.75" customHeight="1">
      <c r="B75" s="11" t="str">
        <f>Data!C75</f>
        <v>Zambie</v>
      </c>
      <c r="C75" s="44">
        <f t="shared" si="8"/>
        <v>193</v>
      </c>
      <c r="D75" s="45">
        <f>VLOOKUP(B75,Data!$C$5:$D$198,2,0)</f>
        <v>11862740</v>
      </c>
      <c r="E75" s="44">
        <f t="shared" si="9"/>
        <v>71</v>
      </c>
      <c r="G75" s="45">
        <f t="shared" ca="1" si="10"/>
        <v>71</v>
      </c>
      <c r="H75" s="42" t="str">
        <f t="shared" ca="1" si="11"/>
        <v>Jordánsko</v>
      </c>
      <c r="I75" s="45">
        <f t="shared" ca="1" si="12"/>
        <v>6269290</v>
      </c>
      <c r="K75" s="45">
        <f t="shared" ca="1" si="13"/>
        <v>71</v>
      </c>
      <c r="L75" s="42" t="str">
        <f t="shared" ca="1" si="14"/>
        <v>Zambie</v>
      </c>
      <c r="M75" s="45">
        <f t="shared" ca="1" si="15"/>
        <v>11862740</v>
      </c>
    </row>
    <row r="76" spans="2:13" ht="12.75" customHeight="1">
      <c r="B76" s="11" t="str">
        <f>Data!C76</f>
        <v>Kuba</v>
      </c>
      <c r="C76" s="44">
        <f t="shared" si="8"/>
        <v>88</v>
      </c>
      <c r="D76" s="45">
        <f>VLOOKUP(B76,Data!$C$5:$D$198,2,0)</f>
        <v>11451650</v>
      </c>
      <c r="E76" s="44">
        <f t="shared" si="9"/>
        <v>72</v>
      </c>
      <c r="G76" s="45">
        <f t="shared" ca="1" si="10"/>
        <v>72</v>
      </c>
      <c r="H76" s="42" t="str">
        <f t="shared" ca="1" si="11"/>
        <v>Kambodža</v>
      </c>
      <c r="I76" s="45">
        <f t="shared" ca="1" si="12"/>
        <v>14494290</v>
      </c>
      <c r="K76" s="45">
        <f t="shared" ca="1" si="13"/>
        <v>72</v>
      </c>
      <c r="L76" s="42" t="str">
        <f t="shared" ca="1" si="14"/>
        <v>Kuba</v>
      </c>
      <c r="M76" s="45">
        <f t="shared" ca="1" si="15"/>
        <v>11451650</v>
      </c>
    </row>
    <row r="77" spans="2:13" ht="12.75" customHeight="1">
      <c r="B77" s="11" t="str">
        <f>Data!C77</f>
        <v>Zimbabwe</v>
      </c>
      <c r="C77" s="44">
        <f t="shared" si="8"/>
        <v>194</v>
      </c>
      <c r="D77" s="45">
        <f>VLOOKUP(B77,Data!$C$5:$D$198,2,0)</f>
        <v>11392630</v>
      </c>
      <c r="E77" s="44">
        <f t="shared" si="9"/>
        <v>73</v>
      </c>
      <c r="G77" s="45">
        <f t="shared" ca="1" si="10"/>
        <v>73</v>
      </c>
      <c r="H77" s="42" t="str">
        <f t="shared" ca="1" si="11"/>
        <v>Kamerun</v>
      </c>
      <c r="I77" s="45">
        <f t="shared" ca="1" si="12"/>
        <v>18879300</v>
      </c>
      <c r="K77" s="45">
        <f t="shared" ca="1" si="13"/>
        <v>73</v>
      </c>
      <c r="L77" s="42" t="str">
        <f t="shared" ca="1" si="14"/>
        <v>Zimbabwe</v>
      </c>
      <c r="M77" s="45">
        <f t="shared" ca="1" si="15"/>
        <v>11392630</v>
      </c>
    </row>
    <row r="78" spans="2:13" ht="12.75" customHeight="1">
      <c r="B78" s="11" t="str">
        <f>Data!C78</f>
        <v>Rwanda</v>
      </c>
      <c r="C78" s="44">
        <f t="shared" si="8"/>
        <v>143</v>
      </c>
      <c r="D78" s="45">
        <f>VLOOKUP(B78,Data!$C$5:$D$198,2,0)</f>
        <v>10746310</v>
      </c>
      <c r="E78" s="44">
        <f t="shared" si="9"/>
        <v>74</v>
      </c>
      <c r="G78" s="45">
        <f t="shared" ca="1" si="10"/>
        <v>74</v>
      </c>
      <c r="H78" s="42" t="str">
        <f t="shared" ca="1" si="11"/>
        <v>Kanada</v>
      </c>
      <c r="I78" s="45">
        <f t="shared" ca="1" si="12"/>
        <v>33487210</v>
      </c>
      <c r="K78" s="45">
        <f t="shared" ca="1" si="13"/>
        <v>74</v>
      </c>
      <c r="L78" s="42" t="str">
        <f t="shared" ca="1" si="14"/>
        <v>Rwanda</v>
      </c>
      <c r="M78" s="45">
        <f t="shared" ca="1" si="15"/>
        <v>10746310</v>
      </c>
    </row>
    <row r="79" spans="2:13" ht="12.75" customHeight="1">
      <c r="B79" s="11" t="str">
        <f>Data!C79</f>
        <v>Řecko</v>
      </c>
      <c r="C79" s="44">
        <f t="shared" si="8"/>
        <v>144</v>
      </c>
      <c r="D79" s="45">
        <f>VLOOKUP(B79,Data!$C$5:$D$198,2,0)</f>
        <v>10737430</v>
      </c>
      <c r="E79" s="44">
        <f t="shared" si="9"/>
        <v>75</v>
      </c>
      <c r="G79" s="45">
        <f t="shared" ca="1" si="10"/>
        <v>75</v>
      </c>
      <c r="H79" s="42" t="str">
        <f t="shared" ca="1" si="11"/>
        <v>Kapverdy</v>
      </c>
      <c r="I79" s="45">
        <f t="shared" ca="1" si="12"/>
        <v>429470</v>
      </c>
      <c r="K79" s="45">
        <f t="shared" ca="1" si="13"/>
        <v>75</v>
      </c>
      <c r="L79" s="42" t="str">
        <f t="shared" ca="1" si="14"/>
        <v>Řecko</v>
      </c>
      <c r="M79" s="45">
        <f t="shared" ca="1" si="15"/>
        <v>10737430</v>
      </c>
    </row>
    <row r="80" spans="2:13" ht="12.75" customHeight="1">
      <c r="B80" s="11" t="str">
        <f>Data!C80</f>
        <v>Portugalsko</v>
      </c>
      <c r="C80" s="44">
        <f t="shared" si="8"/>
        <v>138</v>
      </c>
      <c r="D80" s="45">
        <f>VLOOKUP(B80,Data!$C$5:$D$198,2,0)</f>
        <v>10707920</v>
      </c>
      <c r="E80" s="44">
        <f t="shared" si="9"/>
        <v>76</v>
      </c>
      <c r="G80" s="45">
        <f t="shared" ca="1" si="10"/>
        <v>76</v>
      </c>
      <c r="H80" s="42" t="str">
        <f t="shared" ca="1" si="11"/>
        <v>Katar</v>
      </c>
      <c r="I80" s="45">
        <f t="shared" ca="1" si="12"/>
        <v>833290</v>
      </c>
      <c r="K80" s="45">
        <f t="shared" ca="1" si="13"/>
        <v>76</v>
      </c>
      <c r="L80" s="42" t="str">
        <f t="shared" ca="1" si="14"/>
        <v>Portugalsko</v>
      </c>
      <c r="M80" s="45">
        <f t="shared" ca="1" si="15"/>
        <v>10707920</v>
      </c>
    </row>
    <row r="81" spans="2:13" ht="12.75" customHeight="1">
      <c r="B81" s="11" t="str">
        <f>Data!C81</f>
        <v>Česká republika</v>
      </c>
      <c r="C81" s="44">
        <f t="shared" si="8"/>
        <v>31</v>
      </c>
      <c r="D81" s="45">
        <f>VLOOKUP(B81,Data!$C$5:$D$198,2,0)</f>
        <v>10506810</v>
      </c>
      <c r="E81" s="44">
        <f t="shared" si="9"/>
        <v>77</v>
      </c>
      <c r="G81" s="45">
        <f t="shared" ca="1" si="10"/>
        <v>77</v>
      </c>
      <c r="H81" s="42" t="str">
        <f t="shared" ca="1" si="11"/>
        <v>Kazachstán</v>
      </c>
      <c r="I81" s="45">
        <f t="shared" ca="1" si="12"/>
        <v>15399440</v>
      </c>
      <c r="K81" s="45">
        <f t="shared" ca="1" si="13"/>
        <v>77</v>
      </c>
      <c r="L81" s="42" t="str">
        <f t="shared" ca="1" si="14"/>
        <v>Česká republika</v>
      </c>
      <c r="M81" s="45">
        <f t="shared" ca="1" si="15"/>
        <v>10506810</v>
      </c>
    </row>
    <row r="82" spans="2:13" ht="12.75" customHeight="1">
      <c r="B82" s="11" t="str">
        <f>Data!C82</f>
        <v>Tunisko</v>
      </c>
      <c r="C82" s="44">
        <f t="shared" si="8"/>
        <v>181</v>
      </c>
      <c r="D82" s="45">
        <f>VLOOKUP(B82,Data!$C$5:$D$198,2,0)</f>
        <v>10486340</v>
      </c>
      <c r="E82" s="44">
        <f t="shared" si="9"/>
        <v>78</v>
      </c>
      <c r="G82" s="45">
        <f t="shared" ca="1" si="10"/>
        <v>78</v>
      </c>
      <c r="H82" s="42" t="str">
        <f t="shared" ca="1" si="11"/>
        <v>Keňa</v>
      </c>
      <c r="I82" s="45">
        <f t="shared" ca="1" si="12"/>
        <v>39002770</v>
      </c>
      <c r="K82" s="45">
        <f t="shared" ca="1" si="13"/>
        <v>78</v>
      </c>
      <c r="L82" s="42" t="str">
        <f t="shared" ca="1" si="14"/>
        <v>Tunisko</v>
      </c>
      <c r="M82" s="45">
        <f t="shared" ca="1" si="15"/>
        <v>10486340</v>
      </c>
    </row>
    <row r="83" spans="2:13" ht="12.75" customHeight="1">
      <c r="B83" s="11" t="str">
        <f>Data!C83</f>
        <v>Belgie</v>
      </c>
      <c r="C83" s="44">
        <f t="shared" si="8"/>
        <v>15</v>
      </c>
      <c r="D83" s="45">
        <f>VLOOKUP(B83,Data!$C$5:$D$198,2,0)</f>
        <v>10414340</v>
      </c>
      <c r="E83" s="44">
        <f t="shared" si="9"/>
        <v>79</v>
      </c>
      <c r="G83" s="45">
        <f t="shared" ca="1" si="10"/>
        <v>79</v>
      </c>
      <c r="H83" s="42" t="str">
        <f t="shared" ca="1" si="11"/>
        <v>Kiribati</v>
      </c>
      <c r="I83" s="45">
        <f t="shared" ca="1" si="12"/>
        <v>112850</v>
      </c>
      <c r="K83" s="45">
        <f t="shared" ca="1" si="13"/>
        <v>79</v>
      </c>
      <c r="L83" s="42" t="str">
        <f t="shared" ca="1" si="14"/>
        <v>Belgie</v>
      </c>
      <c r="M83" s="45">
        <f t="shared" ca="1" si="15"/>
        <v>10414340</v>
      </c>
    </row>
    <row r="84" spans="2:13" ht="12.75" customHeight="1">
      <c r="B84" s="11" t="str">
        <f>Data!C84</f>
        <v>Čad</v>
      </c>
      <c r="C84" s="44">
        <f t="shared" si="8"/>
        <v>29</v>
      </c>
      <c r="D84" s="45">
        <f>VLOOKUP(B84,Data!$C$5:$D$198,2,0)</f>
        <v>10329210</v>
      </c>
      <c r="E84" s="44">
        <f t="shared" si="9"/>
        <v>80</v>
      </c>
      <c r="G84" s="45">
        <f t="shared" ca="1" si="10"/>
        <v>80</v>
      </c>
      <c r="H84" s="42" t="str">
        <f t="shared" ca="1" si="11"/>
        <v>KLDR</v>
      </c>
      <c r="I84" s="45">
        <f t="shared" ca="1" si="12"/>
        <v>22665350</v>
      </c>
      <c r="K84" s="45">
        <f t="shared" ca="1" si="13"/>
        <v>80</v>
      </c>
      <c r="L84" s="42" t="str">
        <f t="shared" ca="1" si="14"/>
        <v>Čad</v>
      </c>
      <c r="M84" s="45">
        <f t="shared" ca="1" si="15"/>
        <v>10329210</v>
      </c>
    </row>
    <row r="85" spans="2:13" ht="12.75" customHeight="1">
      <c r="B85" s="11" t="str">
        <f>Data!C85</f>
        <v>Guinea</v>
      </c>
      <c r="C85" s="44">
        <f t="shared" si="8"/>
        <v>52</v>
      </c>
      <c r="D85" s="45">
        <f>VLOOKUP(B85,Data!$C$5:$D$198,2,0)</f>
        <v>10057980</v>
      </c>
      <c r="E85" s="44">
        <f t="shared" si="9"/>
        <v>81</v>
      </c>
      <c r="G85" s="45">
        <f t="shared" ca="1" si="10"/>
        <v>81</v>
      </c>
      <c r="H85" s="42" t="str">
        <f t="shared" ca="1" si="11"/>
        <v>Kolumbie</v>
      </c>
      <c r="I85" s="45">
        <f t="shared" ca="1" si="12"/>
        <v>43677370</v>
      </c>
      <c r="K85" s="45">
        <f t="shared" ca="1" si="13"/>
        <v>81</v>
      </c>
      <c r="L85" s="42" t="str">
        <f t="shared" ca="1" si="14"/>
        <v>Guinea</v>
      </c>
      <c r="M85" s="45">
        <f t="shared" ca="1" si="15"/>
        <v>10057980</v>
      </c>
    </row>
    <row r="86" spans="2:13" ht="12.75" customHeight="1">
      <c r="B86" s="11" t="str">
        <f>Data!C86</f>
        <v>Maďarsko</v>
      </c>
      <c r="C86" s="44">
        <f t="shared" si="8"/>
        <v>102</v>
      </c>
      <c r="D86" s="45">
        <f>VLOOKUP(B86,Data!$C$5:$D$198,2,0)</f>
        <v>9905600</v>
      </c>
      <c r="E86" s="44">
        <f t="shared" si="9"/>
        <v>82</v>
      </c>
      <c r="G86" s="45">
        <f t="shared" ca="1" si="10"/>
        <v>82</v>
      </c>
      <c r="H86" s="42" t="str">
        <f t="shared" ca="1" si="11"/>
        <v>Komory</v>
      </c>
      <c r="I86" s="45">
        <f t="shared" ca="1" si="12"/>
        <v>752440</v>
      </c>
      <c r="K86" s="45">
        <f t="shared" ca="1" si="13"/>
        <v>82</v>
      </c>
      <c r="L86" s="42" t="str">
        <f t="shared" ca="1" si="14"/>
        <v>Maďarsko</v>
      </c>
      <c r="M86" s="45">
        <f t="shared" ca="1" si="15"/>
        <v>9905600</v>
      </c>
    </row>
    <row r="87" spans="2:13" ht="12.75" customHeight="1">
      <c r="B87" s="11" t="str">
        <f>Data!C87</f>
        <v>Somálsko</v>
      </c>
      <c r="C87" s="44">
        <f t="shared" si="8"/>
        <v>155</v>
      </c>
      <c r="D87" s="45">
        <f>VLOOKUP(B87,Data!$C$5:$D$198,2,0)</f>
        <v>9832020</v>
      </c>
      <c r="E87" s="44">
        <f t="shared" si="9"/>
        <v>83</v>
      </c>
      <c r="G87" s="45">
        <f t="shared" ca="1" si="10"/>
        <v>83</v>
      </c>
      <c r="H87" s="42" t="str">
        <f t="shared" ca="1" si="11"/>
        <v>Konžská demokratická republika</v>
      </c>
      <c r="I87" s="45">
        <f t="shared" ca="1" si="12"/>
        <v>68692540</v>
      </c>
      <c r="K87" s="45">
        <f t="shared" ca="1" si="13"/>
        <v>83</v>
      </c>
      <c r="L87" s="42" t="str">
        <f t="shared" ca="1" si="14"/>
        <v>Somálsko</v>
      </c>
      <c r="M87" s="45">
        <f t="shared" ca="1" si="15"/>
        <v>9832020</v>
      </c>
    </row>
    <row r="88" spans="2:13" ht="12.75" customHeight="1">
      <c r="B88" s="11" t="str">
        <f>Data!C88</f>
        <v>Bolívie</v>
      </c>
      <c r="C88" s="44">
        <f t="shared" si="8"/>
        <v>20</v>
      </c>
      <c r="D88" s="45">
        <f>VLOOKUP(B88,Data!$C$5:$D$198,2,0)</f>
        <v>9775250</v>
      </c>
      <c r="E88" s="44">
        <f t="shared" si="9"/>
        <v>84</v>
      </c>
      <c r="G88" s="45">
        <f t="shared" ca="1" si="10"/>
        <v>84</v>
      </c>
      <c r="H88" s="42" t="str">
        <f t="shared" ca="1" si="11"/>
        <v>Konžská republika</v>
      </c>
      <c r="I88" s="45">
        <f t="shared" ca="1" si="12"/>
        <v>4012810</v>
      </c>
      <c r="K88" s="45">
        <f t="shared" ca="1" si="13"/>
        <v>84</v>
      </c>
      <c r="L88" s="42" t="str">
        <f t="shared" ca="1" si="14"/>
        <v>Bolívie</v>
      </c>
      <c r="M88" s="45">
        <f t="shared" ca="1" si="15"/>
        <v>9775250</v>
      </c>
    </row>
    <row r="89" spans="2:13" ht="12.75" customHeight="1">
      <c r="B89" s="11" t="str">
        <f>Data!C89</f>
        <v>Dominikánská republika</v>
      </c>
      <c r="C89" s="44">
        <f t="shared" si="8"/>
        <v>35</v>
      </c>
      <c r="D89" s="45">
        <f>VLOOKUP(B89,Data!$C$5:$D$198,2,0)</f>
        <v>9650050</v>
      </c>
      <c r="E89" s="44">
        <f t="shared" si="9"/>
        <v>85</v>
      </c>
      <c r="G89" s="45">
        <f t="shared" ca="1" si="10"/>
        <v>85</v>
      </c>
      <c r="H89" s="42" t="str">
        <f t="shared" ca="1" si="11"/>
        <v>Korejská republika</v>
      </c>
      <c r="I89" s="45">
        <f t="shared" ca="1" si="12"/>
        <v>48508970</v>
      </c>
      <c r="K89" s="45">
        <f t="shared" ca="1" si="13"/>
        <v>85</v>
      </c>
      <c r="L89" s="42" t="str">
        <f t="shared" ca="1" si="14"/>
        <v>Dominikánská republika</v>
      </c>
      <c r="M89" s="45">
        <f t="shared" ca="1" si="15"/>
        <v>9650050</v>
      </c>
    </row>
    <row r="90" spans="2:13" ht="12.75" customHeight="1">
      <c r="B90" s="11" t="str">
        <f>Data!C90</f>
        <v>Bělorusko</v>
      </c>
      <c r="C90" s="44">
        <f t="shared" si="8"/>
        <v>17</v>
      </c>
      <c r="D90" s="45">
        <f>VLOOKUP(B90,Data!$C$5:$D$198,2,0)</f>
        <v>9648530</v>
      </c>
      <c r="E90" s="44">
        <f t="shared" si="9"/>
        <v>86</v>
      </c>
      <c r="G90" s="45">
        <f t="shared" ca="1" si="10"/>
        <v>86</v>
      </c>
      <c r="H90" s="42" t="str">
        <f t="shared" ca="1" si="11"/>
        <v>Kosovo</v>
      </c>
      <c r="I90" s="45">
        <f t="shared" ca="1" si="12"/>
        <v>1804840</v>
      </c>
      <c r="K90" s="45">
        <f t="shared" ca="1" si="13"/>
        <v>86</v>
      </c>
      <c r="L90" s="42" t="str">
        <f t="shared" ca="1" si="14"/>
        <v>Bělorusko</v>
      </c>
      <c r="M90" s="45">
        <f t="shared" ca="1" si="15"/>
        <v>9648530</v>
      </c>
    </row>
    <row r="91" spans="2:13" ht="12.75" customHeight="1">
      <c r="B91" s="11" t="str">
        <f>Data!C91</f>
        <v>Burundi</v>
      </c>
      <c r="C91" s="44">
        <f t="shared" si="8"/>
        <v>27</v>
      </c>
      <c r="D91" s="45">
        <f>VLOOKUP(B91,Data!$C$5:$D$198,2,0)</f>
        <v>9511330</v>
      </c>
      <c r="E91" s="44">
        <f t="shared" si="9"/>
        <v>87</v>
      </c>
      <c r="G91" s="45">
        <f t="shared" ca="1" si="10"/>
        <v>87</v>
      </c>
      <c r="H91" s="42" t="str">
        <f t="shared" ca="1" si="11"/>
        <v>Kostarika</v>
      </c>
      <c r="I91" s="45">
        <f t="shared" ca="1" si="12"/>
        <v>4253880</v>
      </c>
      <c r="K91" s="45">
        <f t="shared" ca="1" si="13"/>
        <v>87</v>
      </c>
      <c r="L91" s="42" t="str">
        <f t="shared" ca="1" si="14"/>
        <v>Burundi</v>
      </c>
      <c r="M91" s="45">
        <f t="shared" ca="1" si="15"/>
        <v>9511330</v>
      </c>
    </row>
    <row r="92" spans="2:13" ht="12.75" customHeight="1">
      <c r="B92" s="11" t="str">
        <f>Data!C92</f>
        <v>Švédsko</v>
      </c>
      <c r="C92" s="44">
        <f t="shared" si="8"/>
        <v>172</v>
      </c>
      <c r="D92" s="45">
        <f>VLOOKUP(B92,Data!$C$5:$D$198,2,0)</f>
        <v>9059650</v>
      </c>
      <c r="E92" s="44">
        <f t="shared" si="9"/>
        <v>88</v>
      </c>
      <c r="G92" s="45">
        <f t="shared" ca="1" si="10"/>
        <v>88</v>
      </c>
      <c r="H92" s="42" t="str">
        <f t="shared" ca="1" si="11"/>
        <v>Kuba</v>
      </c>
      <c r="I92" s="45">
        <f t="shared" ca="1" si="12"/>
        <v>11451650</v>
      </c>
      <c r="K92" s="45">
        <f t="shared" ca="1" si="13"/>
        <v>88</v>
      </c>
      <c r="L92" s="42" t="str">
        <f t="shared" ca="1" si="14"/>
        <v>Švédsko</v>
      </c>
      <c r="M92" s="45">
        <f t="shared" ca="1" si="15"/>
        <v>9059650</v>
      </c>
    </row>
    <row r="93" spans="2:13" ht="12.75" customHeight="1">
      <c r="B93" s="11" t="str">
        <f>Data!C93</f>
        <v>Haiti</v>
      </c>
      <c r="C93" s="44">
        <f t="shared" si="8"/>
        <v>55</v>
      </c>
      <c r="D93" s="45">
        <f>VLOOKUP(B93,Data!$C$5:$D$198,2,0)</f>
        <v>9035540</v>
      </c>
      <c r="E93" s="44">
        <f t="shared" si="9"/>
        <v>89</v>
      </c>
      <c r="G93" s="45">
        <f t="shared" ca="1" si="10"/>
        <v>89</v>
      </c>
      <c r="H93" s="42" t="str">
        <f t="shared" ca="1" si="11"/>
        <v>Kuvajt</v>
      </c>
      <c r="I93" s="45">
        <f t="shared" ca="1" si="12"/>
        <v>2692530</v>
      </c>
      <c r="K93" s="45">
        <f t="shared" ca="1" si="13"/>
        <v>89</v>
      </c>
      <c r="L93" s="42" t="str">
        <f t="shared" ca="1" si="14"/>
        <v>Haiti</v>
      </c>
      <c r="M93" s="45">
        <f t="shared" ca="1" si="15"/>
        <v>9035540</v>
      </c>
    </row>
    <row r="94" spans="2:13" ht="12.75" customHeight="1">
      <c r="B94" s="11" t="str">
        <f>Data!C94</f>
        <v>Benin</v>
      </c>
      <c r="C94" s="44">
        <f t="shared" si="8"/>
        <v>18</v>
      </c>
      <c r="D94" s="45">
        <f>VLOOKUP(B94,Data!$C$5:$D$198,2,0)</f>
        <v>8791830</v>
      </c>
      <c r="E94" s="44">
        <f t="shared" si="9"/>
        <v>90</v>
      </c>
      <c r="G94" s="45">
        <f t="shared" ca="1" si="10"/>
        <v>90</v>
      </c>
      <c r="H94" s="42" t="str">
        <f t="shared" ca="1" si="11"/>
        <v>Kypr</v>
      </c>
      <c r="I94" s="45">
        <f t="shared" ca="1" si="12"/>
        <v>1084750</v>
      </c>
      <c r="K94" s="45">
        <f t="shared" ca="1" si="13"/>
        <v>90</v>
      </c>
      <c r="L94" s="42" t="str">
        <f t="shared" ca="1" si="14"/>
        <v>Benin</v>
      </c>
      <c r="M94" s="45">
        <f t="shared" ca="1" si="15"/>
        <v>8791830</v>
      </c>
    </row>
    <row r="95" spans="2:13" ht="12.75" customHeight="1">
      <c r="B95" s="11" t="str">
        <f>Data!C95</f>
        <v>Ázerbájdžán</v>
      </c>
      <c r="C95" s="44">
        <f t="shared" si="8"/>
        <v>10</v>
      </c>
      <c r="D95" s="45">
        <f>VLOOKUP(B95,Data!$C$5:$D$198,2,0)</f>
        <v>8238670</v>
      </c>
      <c r="E95" s="44">
        <f t="shared" si="9"/>
        <v>91</v>
      </c>
      <c r="G95" s="45">
        <f t="shared" ca="1" si="10"/>
        <v>91</v>
      </c>
      <c r="H95" s="42" t="str">
        <f t="shared" ca="1" si="11"/>
        <v>Kyrgyzstán</v>
      </c>
      <c r="I95" s="45">
        <f t="shared" ca="1" si="12"/>
        <v>5431750</v>
      </c>
      <c r="K95" s="45">
        <f t="shared" ca="1" si="13"/>
        <v>91</v>
      </c>
      <c r="L95" s="42" t="str">
        <f t="shared" ca="1" si="14"/>
        <v>Ázerbájdžán</v>
      </c>
      <c r="M95" s="45">
        <f t="shared" ca="1" si="15"/>
        <v>8238670</v>
      </c>
    </row>
    <row r="96" spans="2:13" ht="12.75" customHeight="1">
      <c r="B96" s="11" t="str">
        <f>Data!C96</f>
        <v>Rakousko</v>
      </c>
      <c r="C96" s="44">
        <f t="shared" si="8"/>
        <v>139</v>
      </c>
      <c r="D96" s="45">
        <f>VLOOKUP(B96,Data!$C$5:$D$198,2,0)</f>
        <v>8210280</v>
      </c>
      <c r="E96" s="44">
        <f t="shared" si="9"/>
        <v>92</v>
      </c>
      <c r="G96" s="45">
        <f t="shared" ca="1" si="10"/>
        <v>92</v>
      </c>
      <c r="H96" s="42" t="str">
        <f t="shared" ca="1" si="11"/>
        <v>Laos</v>
      </c>
      <c r="I96" s="45">
        <f t="shared" ca="1" si="12"/>
        <v>6834350</v>
      </c>
      <c r="K96" s="45">
        <f t="shared" ca="1" si="13"/>
        <v>92</v>
      </c>
      <c r="L96" s="42" t="str">
        <f t="shared" ca="1" si="14"/>
        <v>Rakousko</v>
      </c>
      <c r="M96" s="45">
        <f t="shared" ca="1" si="15"/>
        <v>8210280</v>
      </c>
    </row>
    <row r="97" spans="2:13" ht="12.75" customHeight="1">
      <c r="B97" s="11" t="str">
        <f>Data!C97</f>
        <v>Honduras</v>
      </c>
      <c r="C97" s="44">
        <f t="shared" si="8"/>
        <v>56</v>
      </c>
      <c r="D97" s="45">
        <f>VLOOKUP(B97,Data!$C$5:$D$198,2,0)</f>
        <v>7833700</v>
      </c>
      <c r="E97" s="44">
        <f t="shared" si="9"/>
        <v>93</v>
      </c>
      <c r="G97" s="45">
        <f t="shared" ca="1" si="10"/>
        <v>93</v>
      </c>
      <c r="H97" s="42" t="str">
        <f t="shared" ca="1" si="11"/>
        <v>Lesotho</v>
      </c>
      <c r="I97" s="45">
        <f t="shared" ca="1" si="12"/>
        <v>2130820</v>
      </c>
      <c r="K97" s="45">
        <f t="shared" ca="1" si="13"/>
        <v>93</v>
      </c>
      <c r="L97" s="42" t="str">
        <f t="shared" ca="1" si="14"/>
        <v>Honduras</v>
      </c>
      <c r="M97" s="45">
        <f t="shared" ca="1" si="15"/>
        <v>7833700</v>
      </c>
    </row>
    <row r="98" spans="2:13" ht="12.75" customHeight="1">
      <c r="B98" s="11" t="str">
        <f>Data!C98</f>
        <v>Švýcarsko</v>
      </c>
      <c r="C98" s="44">
        <f t="shared" si="8"/>
        <v>173</v>
      </c>
      <c r="D98" s="45">
        <f>VLOOKUP(B98,Data!$C$5:$D$198,2,0)</f>
        <v>7604470</v>
      </c>
      <c r="E98" s="44">
        <f t="shared" si="9"/>
        <v>94</v>
      </c>
      <c r="G98" s="45">
        <f t="shared" ca="1" si="10"/>
        <v>94</v>
      </c>
      <c r="H98" s="42" t="str">
        <f t="shared" ca="1" si="11"/>
        <v>Libanon</v>
      </c>
      <c r="I98" s="45">
        <f t="shared" ca="1" si="12"/>
        <v>4017100</v>
      </c>
      <c r="K98" s="45">
        <f t="shared" ca="1" si="13"/>
        <v>94</v>
      </c>
      <c r="L98" s="42" t="str">
        <f t="shared" ca="1" si="14"/>
        <v>Švýcarsko</v>
      </c>
      <c r="M98" s="45">
        <f t="shared" ca="1" si="15"/>
        <v>7604470</v>
      </c>
    </row>
    <row r="99" spans="2:13" ht="12.75" customHeight="1">
      <c r="B99" s="11" t="str">
        <f>Data!C99</f>
        <v>Srbsko</v>
      </c>
      <c r="C99" s="44">
        <f t="shared" si="8"/>
        <v>159</v>
      </c>
      <c r="D99" s="45">
        <f>VLOOKUP(B99,Data!$C$5:$D$198,2,0)</f>
        <v>7379340</v>
      </c>
      <c r="E99" s="44">
        <f t="shared" si="9"/>
        <v>95</v>
      </c>
      <c r="G99" s="45">
        <f t="shared" ca="1" si="10"/>
        <v>95</v>
      </c>
      <c r="H99" s="42" t="str">
        <f t="shared" ca="1" si="11"/>
        <v>Libérie</v>
      </c>
      <c r="I99" s="45">
        <f t="shared" ca="1" si="12"/>
        <v>3441790</v>
      </c>
      <c r="K99" s="45">
        <f t="shared" ca="1" si="13"/>
        <v>95</v>
      </c>
      <c r="L99" s="42" t="str">
        <f t="shared" ca="1" si="14"/>
        <v>Srbsko</v>
      </c>
      <c r="M99" s="45">
        <f t="shared" ca="1" si="15"/>
        <v>7379340</v>
      </c>
    </row>
    <row r="100" spans="2:13" ht="12.75" customHeight="1">
      <c r="B100" s="11" t="str">
        <f>Data!C100</f>
        <v>Tádžikistán</v>
      </c>
      <c r="C100" s="44">
        <f t="shared" si="8"/>
        <v>174</v>
      </c>
      <c r="D100" s="45">
        <f>VLOOKUP(B100,Data!$C$5:$D$198,2,0)</f>
        <v>7349150</v>
      </c>
      <c r="E100" s="44">
        <f t="shared" si="9"/>
        <v>96</v>
      </c>
      <c r="G100" s="45">
        <f t="shared" ca="1" si="10"/>
        <v>96</v>
      </c>
      <c r="H100" s="42" t="str">
        <f t="shared" ca="1" si="11"/>
        <v>Libye</v>
      </c>
      <c r="I100" s="45">
        <f t="shared" ca="1" si="12"/>
        <v>6324360</v>
      </c>
      <c r="K100" s="45">
        <f t="shared" ca="1" si="13"/>
        <v>96</v>
      </c>
      <c r="L100" s="42" t="str">
        <f t="shared" ca="1" si="14"/>
        <v>Tádžikistán</v>
      </c>
      <c r="M100" s="45">
        <f t="shared" ca="1" si="15"/>
        <v>7349150</v>
      </c>
    </row>
    <row r="101" spans="2:13" ht="12.75" customHeight="1">
      <c r="B101" s="11" t="str">
        <f>Data!C101</f>
        <v>Izrael</v>
      </c>
      <c r="C101" s="44">
        <f t="shared" si="8"/>
        <v>66</v>
      </c>
      <c r="D101" s="45">
        <f>VLOOKUP(B101,Data!$C$5:$D$198,2,0)</f>
        <v>7233700</v>
      </c>
      <c r="E101" s="44">
        <f t="shared" si="9"/>
        <v>97</v>
      </c>
      <c r="G101" s="45">
        <f t="shared" ca="1" si="10"/>
        <v>97</v>
      </c>
      <c r="H101" s="42" t="str">
        <f t="shared" ca="1" si="11"/>
        <v>Lichtenštejnsko</v>
      </c>
      <c r="I101" s="45">
        <f t="shared" ca="1" si="12"/>
        <v>34760</v>
      </c>
      <c r="K101" s="45">
        <f t="shared" ca="1" si="13"/>
        <v>97</v>
      </c>
      <c r="L101" s="42" t="str">
        <f t="shared" ca="1" si="14"/>
        <v>Izrael</v>
      </c>
      <c r="M101" s="45">
        <f t="shared" ca="1" si="15"/>
        <v>7233700</v>
      </c>
    </row>
    <row r="102" spans="2:13" ht="12.75" customHeight="1">
      <c r="B102" s="11" t="str">
        <f>Data!C102</f>
        <v>Bulharsko</v>
      </c>
      <c r="C102" s="44">
        <f t="shared" si="8"/>
        <v>25</v>
      </c>
      <c r="D102" s="45">
        <f>VLOOKUP(B102,Data!$C$5:$D$198,2,0)</f>
        <v>7204690</v>
      </c>
      <c r="E102" s="44">
        <f t="shared" si="9"/>
        <v>98</v>
      </c>
      <c r="G102" s="45">
        <f t="shared" ca="1" si="10"/>
        <v>98</v>
      </c>
      <c r="H102" s="42" t="str">
        <f t="shared" ca="1" si="11"/>
        <v>Litva</v>
      </c>
      <c r="I102" s="45">
        <f t="shared" ca="1" si="12"/>
        <v>3555180</v>
      </c>
      <c r="K102" s="45">
        <f t="shared" ca="1" si="13"/>
        <v>98</v>
      </c>
      <c r="L102" s="42" t="str">
        <f t="shared" ca="1" si="14"/>
        <v>Bulharsko</v>
      </c>
      <c r="M102" s="45">
        <f t="shared" ca="1" si="15"/>
        <v>7204690</v>
      </c>
    </row>
    <row r="103" spans="2:13" ht="12.75" customHeight="1">
      <c r="B103" s="11" t="str">
        <f>Data!C103</f>
        <v>Salvador</v>
      </c>
      <c r="C103" s="44">
        <f t="shared" si="8"/>
        <v>145</v>
      </c>
      <c r="D103" s="45">
        <f>VLOOKUP(B103,Data!$C$5:$D$198,2,0)</f>
        <v>7185220</v>
      </c>
      <c r="E103" s="44">
        <f t="shared" si="9"/>
        <v>99</v>
      </c>
      <c r="G103" s="45">
        <f t="shared" ca="1" si="10"/>
        <v>99</v>
      </c>
      <c r="H103" s="42" t="str">
        <f t="shared" ca="1" si="11"/>
        <v>Lotyšsko</v>
      </c>
      <c r="I103" s="45">
        <f t="shared" ca="1" si="12"/>
        <v>2231500</v>
      </c>
      <c r="K103" s="45">
        <f t="shared" ca="1" si="13"/>
        <v>99</v>
      </c>
      <c r="L103" s="42" t="str">
        <f t="shared" ca="1" si="14"/>
        <v>Salvador</v>
      </c>
      <c r="M103" s="45">
        <f t="shared" ca="1" si="15"/>
        <v>7185220</v>
      </c>
    </row>
    <row r="104" spans="2:13" ht="12.75" customHeight="1">
      <c r="B104" s="11" t="str">
        <f>Data!C104</f>
        <v>Paraguay</v>
      </c>
      <c r="C104" s="44">
        <f t="shared" si="8"/>
        <v>135</v>
      </c>
      <c r="D104" s="45">
        <f>VLOOKUP(B104,Data!$C$5:$D$198,2,0)</f>
        <v>6995660</v>
      </c>
      <c r="E104" s="44">
        <f t="shared" si="9"/>
        <v>100</v>
      </c>
      <c r="G104" s="45">
        <f t="shared" ca="1" si="10"/>
        <v>100</v>
      </c>
      <c r="H104" s="42" t="str">
        <f t="shared" ca="1" si="11"/>
        <v>Lucembursko</v>
      </c>
      <c r="I104" s="45">
        <f t="shared" ca="1" si="12"/>
        <v>491780</v>
      </c>
      <c r="K104" s="45">
        <f t="shared" ca="1" si="13"/>
        <v>100</v>
      </c>
      <c r="L104" s="42" t="str">
        <f t="shared" ca="1" si="14"/>
        <v>Paraguay</v>
      </c>
      <c r="M104" s="45">
        <f t="shared" ca="1" si="15"/>
        <v>6995660</v>
      </c>
    </row>
    <row r="105" spans="2:13" ht="12.75" customHeight="1">
      <c r="B105" s="11" t="str">
        <f>Data!C105</f>
        <v>Laos</v>
      </c>
      <c r="C105" s="44">
        <f t="shared" si="8"/>
        <v>92</v>
      </c>
      <c r="D105" s="45">
        <f>VLOOKUP(B105,Data!$C$5:$D$198,2,0)</f>
        <v>6834350</v>
      </c>
      <c r="E105" s="44">
        <f t="shared" si="9"/>
        <v>101</v>
      </c>
      <c r="G105" s="45">
        <f t="shared" ca="1" si="10"/>
        <v>101</v>
      </c>
      <c r="H105" s="42" t="str">
        <f t="shared" ca="1" si="11"/>
        <v>Madagaskar</v>
      </c>
      <c r="I105" s="45">
        <f t="shared" ca="1" si="12"/>
        <v>20653560</v>
      </c>
      <c r="K105" s="45">
        <f t="shared" ca="1" si="13"/>
        <v>101</v>
      </c>
      <c r="L105" s="42" t="str">
        <f t="shared" ca="1" si="14"/>
        <v>Laos</v>
      </c>
      <c r="M105" s="45">
        <f t="shared" ca="1" si="15"/>
        <v>6834350</v>
      </c>
    </row>
    <row r="106" spans="2:13" ht="12.75" customHeight="1">
      <c r="B106" s="11" t="str">
        <f>Data!C106</f>
        <v>Libye</v>
      </c>
      <c r="C106" s="44">
        <f t="shared" si="8"/>
        <v>96</v>
      </c>
      <c r="D106" s="45">
        <f>VLOOKUP(B106,Data!$C$5:$D$198,2,0)</f>
        <v>6324360</v>
      </c>
      <c r="E106" s="44">
        <f t="shared" si="9"/>
        <v>102</v>
      </c>
      <c r="G106" s="45">
        <f t="shared" ca="1" si="10"/>
        <v>102</v>
      </c>
      <c r="H106" s="42" t="str">
        <f t="shared" ca="1" si="11"/>
        <v>Maďarsko</v>
      </c>
      <c r="I106" s="45">
        <f t="shared" ca="1" si="12"/>
        <v>9905600</v>
      </c>
      <c r="K106" s="45">
        <f t="shared" ca="1" si="13"/>
        <v>102</v>
      </c>
      <c r="L106" s="42" t="str">
        <f t="shared" ca="1" si="14"/>
        <v>Libye</v>
      </c>
      <c r="M106" s="45">
        <f t="shared" ca="1" si="15"/>
        <v>6324360</v>
      </c>
    </row>
    <row r="107" spans="2:13" ht="12.75" customHeight="1">
      <c r="B107" s="11" t="str">
        <f>Data!C107</f>
        <v>Jordánsko</v>
      </c>
      <c r="C107" s="44">
        <f t="shared" si="8"/>
        <v>71</v>
      </c>
      <c r="D107" s="45">
        <f>VLOOKUP(B107,Data!$C$5:$D$198,2,0)</f>
        <v>6269290</v>
      </c>
      <c r="E107" s="44">
        <f t="shared" si="9"/>
        <v>103</v>
      </c>
      <c r="G107" s="45">
        <f t="shared" ca="1" si="10"/>
        <v>103</v>
      </c>
      <c r="H107" s="42" t="str">
        <f t="shared" ca="1" si="11"/>
        <v>Makedonie</v>
      </c>
      <c r="I107" s="45">
        <f t="shared" ca="1" si="12"/>
        <v>2066720</v>
      </c>
      <c r="K107" s="45">
        <f t="shared" ca="1" si="13"/>
        <v>103</v>
      </c>
      <c r="L107" s="42" t="str">
        <f t="shared" ca="1" si="14"/>
        <v>Jordánsko</v>
      </c>
      <c r="M107" s="45">
        <f t="shared" ca="1" si="15"/>
        <v>6269290</v>
      </c>
    </row>
    <row r="108" spans="2:13" ht="12.75" customHeight="1">
      <c r="B108" s="11" t="str">
        <f>Data!C108</f>
        <v>Togo</v>
      </c>
      <c r="C108" s="44">
        <f t="shared" si="8"/>
        <v>178</v>
      </c>
      <c r="D108" s="45">
        <f>VLOOKUP(B108,Data!$C$5:$D$198,2,0)</f>
        <v>6031810</v>
      </c>
      <c r="E108" s="44">
        <f t="shared" si="9"/>
        <v>104</v>
      </c>
      <c r="G108" s="45">
        <f t="shared" ca="1" si="10"/>
        <v>104</v>
      </c>
      <c r="H108" s="42" t="str">
        <f t="shared" ca="1" si="11"/>
        <v>Malajsie</v>
      </c>
      <c r="I108" s="45">
        <f t="shared" ca="1" si="12"/>
        <v>25715820</v>
      </c>
      <c r="K108" s="45">
        <f t="shared" ca="1" si="13"/>
        <v>104</v>
      </c>
      <c r="L108" s="42" t="str">
        <f t="shared" ca="1" si="14"/>
        <v>Togo</v>
      </c>
      <c r="M108" s="45">
        <f t="shared" ca="1" si="15"/>
        <v>6031810</v>
      </c>
    </row>
    <row r="109" spans="2:13" ht="12.75" customHeight="1">
      <c r="B109" s="11" t="str">
        <f>Data!C109</f>
        <v>Papua-Nová Guinea</v>
      </c>
      <c r="C109" s="44">
        <f t="shared" si="8"/>
        <v>134</v>
      </c>
      <c r="D109" s="45">
        <f>VLOOKUP(B109,Data!$C$5:$D$198,2,0)</f>
        <v>5940780</v>
      </c>
      <c r="E109" s="44">
        <f t="shared" si="9"/>
        <v>105</v>
      </c>
      <c r="G109" s="45">
        <f t="shared" ca="1" si="10"/>
        <v>105</v>
      </c>
      <c r="H109" s="42" t="str">
        <f t="shared" ca="1" si="11"/>
        <v>Malawi</v>
      </c>
      <c r="I109" s="45">
        <f t="shared" ca="1" si="12"/>
        <v>15028760</v>
      </c>
      <c r="K109" s="45">
        <f t="shared" ca="1" si="13"/>
        <v>105</v>
      </c>
      <c r="L109" s="42" t="str">
        <f t="shared" ca="1" si="14"/>
        <v>Papua-Nová Guinea</v>
      </c>
      <c r="M109" s="45">
        <f t="shared" ca="1" si="15"/>
        <v>5940780</v>
      </c>
    </row>
    <row r="110" spans="2:13" ht="12.75" customHeight="1">
      <c r="B110" s="11" t="str">
        <f>Data!C110</f>
        <v>Nikaragua</v>
      </c>
      <c r="C110" s="44">
        <f t="shared" si="8"/>
        <v>126</v>
      </c>
      <c r="D110" s="45">
        <f>VLOOKUP(B110,Data!$C$5:$D$198,2,0)</f>
        <v>5891200</v>
      </c>
      <c r="E110" s="44">
        <f t="shared" si="9"/>
        <v>106</v>
      </c>
      <c r="G110" s="45">
        <f t="shared" ca="1" si="10"/>
        <v>106</v>
      </c>
      <c r="H110" s="42" t="str">
        <f t="shared" ca="1" si="11"/>
        <v>Maledivy</v>
      </c>
      <c r="I110" s="45">
        <f t="shared" ca="1" si="12"/>
        <v>396330</v>
      </c>
      <c r="K110" s="45">
        <f t="shared" ca="1" si="13"/>
        <v>106</v>
      </c>
      <c r="L110" s="42" t="str">
        <f t="shared" ca="1" si="14"/>
        <v>Nikaragua</v>
      </c>
      <c r="M110" s="45">
        <f t="shared" ca="1" si="15"/>
        <v>5891200</v>
      </c>
    </row>
    <row r="111" spans="2:13" ht="12.75" customHeight="1">
      <c r="B111" s="11" t="str">
        <f>Data!C111</f>
        <v>Eritrea</v>
      </c>
      <c r="C111" s="44">
        <f t="shared" si="8"/>
        <v>39</v>
      </c>
      <c r="D111" s="45">
        <f>VLOOKUP(B111,Data!$C$5:$D$198,2,0)</f>
        <v>5647170</v>
      </c>
      <c r="E111" s="44">
        <f t="shared" si="9"/>
        <v>107</v>
      </c>
      <c r="G111" s="45">
        <f t="shared" ca="1" si="10"/>
        <v>107</v>
      </c>
      <c r="H111" s="42" t="str">
        <f t="shared" ca="1" si="11"/>
        <v>Mali</v>
      </c>
      <c r="I111" s="45">
        <f t="shared" ca="1" si="12"/>
        <v>13443230</v>
      </c>
      <c r="K111" s="45">
        <f t="shared" ca="1" si="13"/>
        <v>107</v>
      </c>
      <c r="L111" s="42" t="str">
        <f t="shared" ca="1" si="14"/>
        <v>Eritrea</v>
      </c>
      <c r="M111" s="45">
        <f t="shared" ca="1" si="15"/>
        <v>5647170</v>
      </c>
    </row>
    <row r="112" spans="2:13" ht="12.75" customHeight="1">
      <c r="B112" s="11" t="str">
        <f>Data!C112</f>
        <v>Dánsko</v>
      </c>
      <c r="C112" s="44">
        <f t="shared" si="8"/>
        <v>33</v>
      </c>
      <c r="D112" s="45">
        <f>VLOOKUP(B112,Data!$C$5:$D$198,2,0)</f>
        <v>5500510</v>
      </c>
      <c r="E112" s="44">
        <f t="shared" si="9"/>
        <v>108</v>
      </c>
      <c r="G112" s="45">
        <f t="shared" ca="1" si="10"/>
        <v>108</v>
      </c>
      <c r="H112" s="42" t="str">
        <f t="shared" ca="1" si="11"/>
        <v>Malta</v>
      </c>
      <c r="I112" s="45">
        <f t="shared" ca="1" si="12"/>
        <v>405170</v>
      </c>
      <c r="K112" s="45">
        <f t="shared" ca="1" si="13"/>
        <v>108</v>
      </c>
      <c r="L112" s="42" t="str">
        <f t="shared" ca="1" si="14"/>
        <v>Dánsko</v>
      </c>
      <c r="M112" s="45">
        <f t="shared" ca="1" si="15"/>
        <v>5500510</v>
      </c>
    </row>
    <row r="113" spans="2:13" ht="12.75" customHeight="1">
      <c r="B113" s="11" t="str">
        <f>Data!C113</f>
        <v>Slovensko</v>
      </c>
      <c r="C113" s="44">
        <f t="shared" si="8"/>
        <v>153</v>
      </c>
      <c r="D113" s="45">
        <f>VLOOKUP(B113,Data!$C$5:$D$198,2,0)</f>
        <v>5463050</v>
      </c>
      <c r="E113" s="44">
        <f t="shared" si="9"/>
        <v>109</v>
      </c>
      <c r="G113" s="45">
        <f t="shared" ca="1" si="10"/>
        <v>109</v>
      </c>
      <c r="H113" s="42" t="str">
        <f t="shared" ca="1" si="11"/>
        <v>Maroko</v>
      </c>
      <c r="I113" s="45">
        <f t="shared" ca="1" si="12"/>
        <v>31285170</v>
      </c>
      <c r="K113" s="45">
        <f t="shared" ca="1" si="13"/>
        <v>109</v>
      </c>
      <c r="L113" s="42" t="str">
        <f t="shared" ca="1" si="14"/>
        <v>Slovensko</v>
      </c>
      <c r="M113" s="45">
        <f t="shared" ca="1" si="15"/>
        <v>5463050</v>
      </c>
    </row>
    <row r="114" spans="2:13" ht="12.75" customHeight="1">
      <c r="B114" s="11" t="str">
        <f>Data!C114</f>
        <v>Kyrgyzstán</v>
      </c>
      <c r="C114" s="44">
        <f t="shared" si="8"/>
        <v>91</v>
      </c>
      <c r="D114" s="45">
        <f>VLOOKUP(B114,Data!$C$5:$D$198,2,0)</f>
        <v>5431750</v>
      </c>
      <c r="E114" s="44">
        <f t="shared" si="9"/>
        <v>110</v>
      </c>
      <c r="G114" s="45">
        <f t="shared" ca="1" si="10"/>
        <v>110</v>
      </c>
      <c r="H114" s="42" t="str">
        <f t="shared" ca="1" si="11"/>
        <v>Marshallovy ostrovy</v>
      </c>
      <c r="I114" s="45">
        <f t="shared" ca="1" si="12"/>
        <v>64520</v>
      </c>
      <c r="K114" s="45">
        <f t="shared" ca="1" si="13"/>
        <v>110</v>
      </c>
      <c r="L114" s="42" t="str">
        <f t="shared" ca="1" si="14"/>
        <v>Kyrgyzstán</v>
      </c>
      <c r="M114" s="45">
        <f t="shared" ca="1" si="15"/>
        <v>5431750</v>
      </c>
    </row>
    <row r="115" spans="2:13" ht="12.75" customHeight="1">
      <c r="B115" s="11" t="str">
        <f>Data!C115</f>
        <v>Finsko</v>
      </c>
      <c r="C115" s="44">
        <f t="shared" si="8"/>
        <v>44</v>
      </c>
      <c r="D115" s="45">
        <f>VLOOKUP(B115,Data!$C$5:$D$198,2,0)</f>
        <v>5250280</v>
      </c>
      <c r="E115" s="44">
        <f t="shared" si="9"/>
        <v>111</v>
      </c>
      <c r="G115" s="45">
        <f t="shared" ca="1" si="10"/>
        <v>111</v>
      </c>
      <c r="H115" s="42" t="str">
        <f t="shared" ca="1" si="11"/>
        <v>Mauricius</v>
      </c>
      <c r="I115" s="45">
        <f t="shared" ca="1" si="12"/>
        <v>1284260</v>
      </c>
      <c r="K115" s="45">
        <f t="shared" ca="1" si="13"/>
        <v>111</v>
      </c>
      <c r="L115" s="42" t="str">
        <f t="shared" ca="1" si="14"/>
        <v>Finsko</v>
      </c>
      <c r="M115" s="45">
        <f t="shared" ca="1" si="15"/>
        <v>5250280</v>
      </c>
    </row>
    <row r="116" spans="2:13" ht="12.75" customHeight="1">
      <c r="B116" s="11" t="str">
        <f>Data!C116</f>
        <v>Sierra Leone</v>
      </c>
      <c r="C116" s="44">
        <f t="shared" si="8"/>
        <v>151</v>
      </c>
      <c r="D116" s="45">
        <f>VLOOKUP(B116,Data!$C$5:$D$198,2,0)</f>
        <v>5132140</v>
      </c>
      <c r="E116" s="44">
        <f t="shared" si="9"/>
        <v>112</v>
      </c>
      <c r="G116" s="45">
        <f t="shared" ca="1" si="10"/>
        <v>112</v>
      </c>
      <c r="H116" s="42" t="str">
        <f t="shared" ca="1" si="11"/>
        <v>Mauritánie</v>
      </c>
      <c r="I116" s="45">
        <f t="shared" ca="1" si="12"/>
        <v>3129490</v>
      </c>
      <c r="K116" s="45">
        <f t="shared" ca="1" si="13"/>
        <v>112</v>
      </c>
      <c r="L116" s="42" t="str">
        <f t="shared" ca="1" si="14"/>
        <v>Sierra Leone</v>
      </c>
      <c r="M116" s="45">
        <f t="shared" ca="1" si="15"/>
        <v>5132140</v>
      </c>
    </row>
    <row r="117" spans="2:13" ht="12.75" customHeight="1">
      <c r="B117" s="11" t="str">
        <f>Data!C117</f>
        <v>Turkmenistán</v>
      </c>
      <c r="C117" s="44">
        <f t="shared" si="8"/>
        <v>183</v>
      </c>
      <c r="D117" s="45">
        <f>VLOOKUP(B117,Data!$C$5:$D$198,2,0)</f>
        <v>4884890</v>
      </c>
      <c r="E117" s="44">
        <f t="shared" si="9"/>
        <v>113</v>
      </c>
      <c r="G117" s="45">
        <f t="shared" ca="1" si="10"/>
        <v>113</v>
      </c>
      <c r="H117" s="42" t="str">
        <f t="shared" ca="1" si="11"/>
        <v>Mexiko</v>
      </c>
      <c r="I117" s="45">
        <f t="shared" ca="1" si="12"/>
        <v>111211790</v>
      </c>
      <c r="K117" s="45">
        <f t="shared" ca="1" si="13"/>
        <v>113</v>
      </c>
      <c r="L117" s="42" t="str">
        <f t="shared" ca="1" si="14"/>
        <v>Turkmenistán</v>
      </c>
      <c r="M117" s="45">
        <f t="shared" ca="1" si="15"/>
        <v>4884890</v>
      </c>
    </row>
    <row r="118" spans="2:13" ht="12.75" customHeight="1">
      <c r="B118" s="11" t="str">
        <f>Data!C118</f>
        <v>Spojené arabské emiráty</v>
      </c>
      <c r="C118" s="44">
        <f t="shared" si="8"/>
        <v>156</v>
      </c>
      <c r="D118" s="45">
        <f>VLOOKUP(B118,Data!$C$5:$D$198,2,0)</f>
        <v>4798490</v>
      </c>
      <c r="E118" s="44">
        <f t="shared" si="9"/>
        <v>114</v>
      </c>
      <c r="G118" s="45">
        <f t="shared" ca="1" si="10"/>
        <v>114</v>
      </c>
      <c r="H118" s="42" t="str">
        <f t="shared" ca="1" si="11"/>
        <v>Mikronésie</v>
      </c>
      <c r="I118" s="45">
        <f t="shared" ca="1" si="12"/>
        <v>107430</v>
      </c>
      <c r="K118" s="45">
        <f t="shared" ca="1" si="13"/>
        <v>114</v>
      </c>
      <c r="L118" s="42" t="str">
        <f t="shared" ca="1" si="14"/>
        <v>Spojené arabské emiráty</v>
      </c>
      <c r="M118" s="45">
        <f t="shared" ca="1" si="15"/>
        <v>4798490</v>
      </c>
    </row>
    <row r="119" spans="2:13" ht="12.75" customHeight="1">
      <c r="B119" s="11" t="str">
        <f>Data!C119</f>
        <v>Norsko</v>
      </c>
      <c r="C119" s="44">
        <f t="shared" si="8"/>
        <v>128</v>
      </c>
      <c r="D119" s="45">
        <f>VLOOKUP(B119,Data!$C$5:$D$198,2,0)</f>
        <v>4660540</v>
      </c>
      <c r="E119" s="44">
        <f t="shared" si="9"/>
        <v>115</v>
      </c>
      <c r="G119" s="45">
        <f t="shared" ca="1" si="10"/>
        <v>115</v>
      </c>
      <c r="H119" s="42" t="str">
        <f t="shared" ca="1" si="11"/>
        <v>Moldavsko</v>
      </c>
      <c r="I119" s="45">
        <f t="shared" ca="1" si="12"/>
        <v>4320750</v>
      </c>
      <c r="K119" s="45">
        <f t="shared" ca="1" si="13"/>
        <v>115</v>
      </c>
      <c r="L119" s="42" t="str">
        <f t="shared" ca="1" si="14"/>
        <v>Norsko</v>
      </c>
      <c r="M119" s="45">
        <f t="shared" ca="1" si="15"/>
        <v>4660540</v>
      </c>
    </row>
    <row r="120" spans="2:13" ht="12.75" customHeight="1">
      <c r="B120" s="11" t="str">
        <f>Data!C120</f>
        <v>Singapur</v>
      </c>
      <c r="C120" s="44">
        <f t="shared" si="8"/>
        <v>152</v>
      </c>
      <c r="D120" s="45">
        <f>VLOOKUP(B120,Data!$C$5:$D$198,2,0)</f>
        <v>4657540</v>
      </c>
      <c r="E120" s="44">
        <f t="shared" si="9"/>
        <v>116</v>
      </c>
      <c r="G120" s="45">
        <f t="shared" ca="1" si="10"/>
        <v>116</v>
      </c>
      <c r="H120" s="42" t="str">
        <f t="shared" ca="1" si="11"/>
        <v>Monako</v>
      </c>
      <c r="I120" s="45">
        <f t="shared" ca="1" si="12"/>
        <v>32970</v>
      </c>
      <c r="K120" s="45">
        <f t="shared" ca="1" si="13"/>
        <v>116</v>
      </c>
      <c r="L120" s="42" t="str">
        <f t="shared" ca="1" si="14"/>
        <v>Singapur</v>
      </c>
      <c r="M120" s="45">
        <f t="shared" ca="1" si="15"/>
        <v>4657540</v>
      </c>
    </row>
    <row r="121" spans="2:13" ht="12.75" customHeight="1">
      <c r="B121" s="11" t="str">
        <f>Data!C121</f>
        <v>Gruzie</v>
      </c>
      <c r="C121" s="44">
        <f t="shared" si="8"/>
        <v>50</v>
      </c>
      <c r="D121" s="45">
        <f>VLOOKUP(B121,Data!$C$5:$D$198,2,0)</f>
        <v>4615810</v>
      </c>
      <c r="E121" s="44">
        <f t="shared" si="9"/>
        <v>117</v>
      </c>
      <c r="G121" s="45">
        <f t="shared" ca="1" si="10"/>
        <v>117</v>
      </c>
      <c r="H121" s="42" t="str">
        <f t="shared" ca="1" si="11"/>
        <v>Mongolsko</v>
      </c>
      <c r="I121" s="45">
        <f t="shared" ca="1" si="12"/>
        <v>3041140</v>
      </c>
      <c r="K121" s="45">
        <f t="shared" ca="1" si="13"/>
        <v>117</v>
      </c>
      <c r="L121" s="42" t="str">
        <f t="shared" ca="1" si="14"/>
        <v>Gruzie</v>
      </c>
      <c r="M121" s="45">
        <f t="shared" ca="1" si="15"/>
        <v>4615810</v>
      </c>
    </row>
    <row r="122" spans="2:13" ht="12.75" customHeight="1">
      <c r="B122" s="11" t="str">
        <f>Data!C122</f>
        <v>Bosna a Herzegovina</v>
      </c>
      <c r="C122" s="44">
        <f t="shared" si="8"/>
        <v>21</v>
      </c>
      <c r="D122" s="45">
        <f>VLOOKUP(B122,Data!$C$5:$D$198,2,0)</f>
        <v>4613410</v>
      </c>
      <c r="E122" s="44">
        <f t="shared" si="9"/>
        <v>118</v>
      </c>
      <c r="G122" s="45">
        <f t="shared" ca="1" si="10"/>
        <v>118</v>
      </c>
      <c r="H122" s="42" t="str">
        <f t="shared" ca="1" si="11"/>
        <v>Mosambik</v>
      </c>
      <c r="I122" s="45">
        <f t="shared" ca="1" si="12"/>
        <v>21669280</v>
      </c>
      <c r="K122" s="45">
        <f t="shared" ca="1" si="13"/>
        <v>118</v>
      </c>
      <c r="L122" s="42" t="str">
        <f t="shared" ca="1" si="14"/>
        <v>Bosna a Herzegovina</v>
      </c>
      <c r="M122" s="45">
        <f t="shared" ca="1" si="15"/>
        <v>4613410</v>
      </c>
    </row>
    <row r="123" spans="2:13" ht="12.75" customHeight="1">
      <c r="B123" s="11" t="str">
        <f>Data!C123</f>
        <v>Středoafrická republika</v>
      </c>
      <c r="C123" s="44">
        <f t="shared" si="8"/>
        <v>161</v>
      </c>
      <c r="D123" s="45">
        <f>VLOOKUP(B123,Data!$C$5:$D$198,2,0)</f>
        <v>4511490</v>
      </c>
      <c r="E123" s="44">
        <f t="shared" si="9"/>
        <v>119</v>
      </c>
      <c r="G123" s="45">
        <f t="shared" ca="1" si="10"/>
        <v>119</v>
      </c>
      <c r="H123" s="42" t="str">
        <f t="shared" ca="1" si="11"/>
        <v>Myanmar (Barma)</v>
      </c>
      <c r="I123" s="45">
        <f t="shared" ca="1" si="12"/>
        <v>48137740</v>
      </c>
      <c r="K123" s="45">
        <f t="shared" ca="1" si="13"/>
        <v>119</v>
      </c>
      <c r="L123" s="42" t="str">
        <f t="shared" ca="1" si="14"/>
        <v>Středoafrická republika</v>
      </c>
      <c r="M123" s="45">
        <f t="shared" ca="1" si="15"/>
        <v>4511490</v>
      </c>
    </row>
    <row r="124" spans="2:13" ht="12.75" customHeight="1">
      <c r="B124" s="11" t="str">
        <f>Data!C124</f>
        <v>Chorvatsko</v>
      </c>
      <c r="C124" s="44">
        <f t="shared" si="8"/>
        <v>58</v>
      </c>
      <c r="D124" s="45">
        <f>VLOOKUP(B124,Data!$C$5:$D$198,2,0)</f>
        <v>4489410</v>
      </c>
      <c r="E124" s="44">
        <f t="shared" si="9"/>
        <v>120</v>
      </c>
      <c r="G124" s="45">
        <f t="shared" ca="1" si="10"/>
        <v>120</v>
      </c>
      <c r="H124" s="42" t="str">
        <f t="shared" ca="1" si="11"/>
        <v>Namibie</v>
      </c>
      <c r="I124" s="45">
        <f t="shared" ca="1" si="12"/>
        <v>2108670</v>
      </c>
      <c r="K124" s="45">
        <f t="shared" ca="1" si="13"/>
        <v>120</v>
      </c>
      <c r="L124" s="42" t="str">
        <f t="shared" ca="1" si="14"/>
        <v>Chorvatsko</v>
      </c>
      <c r="M124" s="45">
        <f t="shared" ca="1" si="15"/>
        <v>4489410</v>
      </c>
    </row>
    <row r="125" spans="2:13" ht="12.75" customHeight="1">
      <c r="B125" s="11" t="str">
        <f>Data!C125</f>
        <v>Moldavsko</v>
      </c>
      <c r="C125" s="44">
        <f t="shared" si="8"/>
        <v>115</v>
      </c>
      <c r="D125" s="45">
        <f>VLOOKUP(B125,Data!$C$5:$D$198,2,0)</f>
        <v>4320750</v>
      </c>
      <c r="E125" s="44">
        <f t="shared" si="9"/>
        <v>121</v>
      </c>
      <c r="G125" s="45">
        <f t="shared" ca="1" si="10"/>
        <v>121</v>
      </c>
      <c r="H125" s="42" t="str">
        <f t="shared" ca="1" si="11"/>
        <v>Nauru</v>
      </c>
      <c r="I125" s="45">
        <f t="shared" ca="1" si="12"/>
        <v>14020</v>
      </c>
      <c r="K125" s="45">
        <f t="shared" ca="1" si="13"/>
        <v>121</v>
      </c>
      <c r="L125" s="42" t="str">
        <f t="shared" ca="1" si="14"/>
        <v>Moldavsko</v>
      </c>
      <c r="M125" s="45">
        <f t="shared" ca="1" si="15"/>
        <v>4320750</v>
      </c>
    </row>
    <row r="126" spans="2:13" ht="12.75" customHeight="1">
      <c r="B126" s="11" t="str">
        <f>Data!C126</f>
        <v>Kostarika</v>
      </c>
      <c r="C126" s="44">
        <f t="shared" si="8"/>
        <v>87</v>
      </c>
      <c r="D126" s="45">
        <f>VLOOKUP(B126,Data!$C$5:$D$198,2,0)</f>
        <v>4253880</v>
      </c>
      <c r="E126" s="44">
        <f t="shared" si="9"/>
        <v>122</v>
      </c>
      <c r="G126" s="45">
        <f t="shared" ca="1" si="10"/>
        <v>122</v>
      </c>
      <c r="H126" s="42" t="str">
        <f t="shared" ca="1" si="11"/>
        <v>Německo</v>
      </c>
      <c r="I126" s="45">
        <f t="shared" ca="1" si="12"/>
        <v>82329760</v>
      </c>
      <c r="K126" s="45">
        <f t="shared" ca="1" si="13"/>
        <v>122</v>
      </c>
      <c r="L126" s="42" t="str">
        <f t="shared" ca="1" si="14"/>
        <v>Kostarika</v>
      </c>
      <c r="M126" s="45">
        <f t="shared" ca="1" si="15"/>
        <v>4253880</v>
      </c>
    </row>
    <row r="127" spans="2:13" ht="12.75" customHeight="1">
      <c r="B127" s="11" t="str">
        <f>Data!C127</f>
        <v>Nový Zéland</v>
      </c>
      <c r="C127" s="44">
        <f t="shared" si="8"/>
        <v>129</v>
      </c>
      <c r="D127" s="45">
        <f>VLOOKUP(B127,Data!$C$5:$D$198,2,0)</f>
        <v>4213420</v>
      </c>
      <c r="E127" s="44">
        <f t="shared" si="9"/>
        <v>123</v>
      </c>
      <c r="G127" s="45">
        <f t="shared" ca="1" si="10"/>
        <v>123</v>
      </c>
      <c r="H127" s="42" t="str">
        <f t="shared" ca="1" si="11"/>
        <v>Nepál</v>
      </c>
      <c r="I127" s="45">
        <f t="shared" ca="1" si="12"/>
        <v>28563380</v>
      </c>
      <c r="K127" s="45">
        <f t="shared" ca="1" si="13"/>
        <v>123</v>
      </c>
      <c r="L127" s="42" t="str">
        <f t="shared" ca="1" si="14"/>
        <v>Nový Zéland</v>
      </c>
      <c r="M127" s="45">
        <f t="shared" ca="1" si="15"/>
        <v>4213420</v>
      </c>
    </row>
    <row r="128" spans="2:13" ht="12.75" customHeight="1">
      <c r="B128" s="11" t="str">
        <f>Data!C128</f>
        <v>Irsko</v>
      </c>
      <c r="C128" s="44">
        <f t="shared" si="8"/>
        <v>63</v>
      </c>
      <c r="D128" s="45">
        <f>VLOOKUP(B128,Data!$C$5:$D$198,2,0)</f>
        <v>4203200</v>
      </c>
      <c r="E128" s="44">
        <f t="shared" si="9"/>
        <v>124</v>
      </c>
      <c r="G128" s="45">
        <f t="shared" ca="1" si="10"/>
        <v>124</v>
      </c>
      <c r="H128" s="42" t="str">
        <f t="shared" ca="1" si="11"/>
        <v>Niger</v>
      </c>
      <c r="I128" s="45">
        <f t="shared" ca="1" si="12"/>
        <v>15306250</v>
      </c>
      <c r="K128" s="45">
        <f t="shared" ca="1" si="13"/>
        <v>124</v>
      </c>
      <c r="L128" s="42" t="str">
        <f t="shared" ca="1" si="14"/>
        <v>Irsko</v>
      </c>
      <c r="M128" s="45">
        <f t="shared" ca="1" si="15"/>
        <v>4203200</v>
      </c>
    </row>
    <row r="129" spans="2:13" ht="12.75" customHeight="1">
      <c r="B129" s="11" t="str">
        <f>Data!C129</f>
        <v>Libanon</v>
      </c>
      <c r="C129" s="44">
        <f t="shared" si="8"/>
        <v>94</v>
      </c>
      <c r="D129" s="45">
        <f>VLOOKUP(B129,Data!$C$5:$D$198,2,0)</f>
        <v>4017100</v>
      </c>
      <c r="E129" s="44">
        <f t="shared" si="9"/>
        <v>125</v>
      </c>
      <c r="G129" s="45">
        <f t="shared" ca="1" si="10"/>
        <v>125</v>
      </c>
      <c r="H129" s="42" t="str">
        <f t="shared" ca="1" si="11"/>
        <v>Nigérie</v>
      </c>
      <c r="I129" s="45">
        <f t="shared" ca="1" si="12"/>
        <v>149229090</v>
      </c>
      <c r="K129" s="45">
        <f t="shared" ca="1" si="13"/>
        <v>125</v>
      </c>
      <c r="L129" s="42" t="str">
        <f t="shared" ca="1" si="14"/>
        <v>Libanon</v>
      </c>
      <c r="M129" s="45">
        <f t="shared" ca="1" si="15"/>
        <v>4017100</v>
      </c>
    </row>
    <row r="130" spans="2:13" ht="12.75" customHeight="1">
      <c r="B130" s="11" t="str">
        <f>Data!C130</f>
        <v>Konžská republika</v>
      </c>
      <c r="C130" s="44">
        <f t="shared" si="8"/>
        <v>84</v>
      </c>
      <c r="D130" s="45">
        <f>VLOOKUP(B130,Data!$C$5:$D$198,2,0)</f>
        <v>4012810</v>
      </c>
      <c r="E130" s="44">
        <f t="shared" si="9"/>
        <v>126</v>
      </c>
      <c r="G130" s="45">
        <f t="shared" ca="1" si="10"/>
        <v>126</v>
      </c>
      <c r="H130" s="42" t="str">
        <f t="shared" ca="1" si="11"/>
        <v>Nikaragua</v>
      </c>
      <c r="I130" s="45">
        <f t="shared" ca="1" si="12"/>
        <v>5891200</v>
      </c>
      <c r="K130" s="45">
        <f t="shared" ca="1" si="13"/>
        <v>126</v>
      </c>
      <c r="L130" s="42" t="str">
        <f t="shared" ca="1" si="14"/>
        <v>Konžská republika</v>
      </c>
      <c r="M130" s="45">
        <f t="shared" ca="1" si="15"/>
        <v>4012810</v>
      </c>
    </row>
    <row r="131" spans="2:13" ht="12.75" customHeight="1">
      <c r="B131" s="11" t="str">
        <f>Data!C131</f>
        <v>Albánie</v>
      </c>
      <c r="C131" s="44">
        <f t="shared" si="8"/>
        <v>2</v>
      </c>
      <c r="D131" s="45">
        <f>VLOOKUP(B131,Data!$C$5:$D$198,2,0)</f>
        <v>3639450</v>
      </c>
      <c r="E131" s="44">
        <f t="shared" si="9"/>
        <v>127</v>
      </c>
      <c r="G131" s="45">
        <f t="shared" ca="1" si="10"/>
        <v>127</v>
      </c>
      <c r="H131" s="42" t="str">
        <f t="shared" ca="1" si="11"/>
        <v>Nizozemsko</v>
      </c>
      <c r="I131" s="45">
        <f t="shared" ca="1" si="12"/>
        <v>16716000</v>
      </c>
      <c r="K131" s="45">
        <f t="shared" ca="1" si="13"/>
        <v>127</v>
      </c>
      <c r="L131" s="42" t="str">
        <f t="shared" ca="1" si="14"/>
        <v>Albánie</v>
      </c>
      <c r="M131" s="45">
        <f t="shared" ca="1" si="15"/>
        <v>3639450</v>
      </c>
    </row>
    <row r="132" spans="2:13" ht="12.75" customHeight="1">
      <c r="B132" s="11" t="str">
        <f>Data!C132</f>
        <v>Litva</v>
      </c>
      <c r="C132" s="44">
        <f t="shared" si="8"/>
        <v>98</v>
      </c>
      <c r="D132" s="45">
        <f>VLOOKUP(B132,Data!$C$5:$D$198,2,0)</f>
        <v>3555180</v>
      </c>
      <c r="E132" s="44">
        <f t="shared" si="9"/>
        <v>128</v>
      </c>
      <c r="G132" s="45">
        <f t="shared" ca="1" si="10"/>
        <v>128</v>
      </c>
      <c r="H132" s="42" t="str">
        <f t="shared" ca="1" si="11"/>
        <v>Norsko</v>
      </c>
      <c r="I132" s="45">
        <f t="shared" ca="1" si="12"/>
        <v>4660540</v>
      </c>
      <c r="K132" s="45">
        <f t="shared" ca="1" si="13"/>
        <v>128</v>
      </c>
      <c r="L132" s="42" t="str">
        <f t="shared" ca="1" si="14"/>
        <v>Litva</v>
      </c>
      <c r="M132" s="45">
        <f t="shared" ca="1" si="15"/>
        <v>3555180</v>
      </c>
    </row>
    <row r="133" spans="2:13" ht="12.75" customHeight="1">
      <c r="B133" s="11" t="str">
        <f>Data!C133</f>
        <v>Uruguay</v>
      </c>
      <c r="C133" s="44">
        <f t="shared" si="8"/>
        <v>187</v>
      </c>
      <c r="D133" s="45">
        <f>VLOOKUP(B133,Data!$C$5:$D$198,2,0)</f>
        <v>3494380</v>
      </c>
      <c r="E133" s="44">
        <f t="shared" si="9"/>
        <v>129</v>
      </c>
      <c r="G133" s="45">
        <f t="shared" ca="1" si="10"/>
        <v>129</v>
      </c>
      <c r="H133" s="42" t="str">
        <f t="shared" ca="1" si="11"/>
        <v>Nový Zéland</v>
      </c>
      <c r="I133" s="45">
        <f t="shared" ca="1" si="12"/>
        <v>4213420</v>
      </c>
      <c r="K133" s="45">
        <f t="shared" ca="1" si="13"/>
        <v>129</v>
      </c>
      <c r="L133" s="42" t="str">
        <f t="shared" ca="1" si="14"/>
        <v>Uruguay</v>
      </c>
      <c r="M133" s="45">
        <f t="shared" ca="1" si="15"/>
        <v>3494380</v>
      </c>
    </row>
    <row r="134" spans="2:13" ht="12.75" customHeight="1">
      <c r="B134" s="11" t="str">
        <f>Data!C134</f>
        <v>Libérie</v>
      </c>
      <c r="C134" s="44">
        <f t="shared" ref="C134:C197" si="16">COUNTIF($B$5:$B$198,"&lt;="&amp;B134)</f>
        <v>95</v>
      </c>
      <c r="D134" s="45">
        <f>VLOOKUP(B134,Data!$C$5:$D$198,2,0)</f>
        <v>3441790</v>
      </c>
      <c r="E134" s="44">
        <f t="shared" ref="E134:E197" si="17">COUNTIF($D$5:$D$198,"&gt;="&amp;D134)</f>
        <v>130</v>
      </c>
      <c r="G134" s="45">
        <f t="shared" ref="G134:G197" ca="1" si="18">SUM(OFFSET(H134,-1,-1),1)</f>
        <v>130</v>
      </c>
      <c r="H134" s="42" t="str">
        <f t="shared" ref="H134:H197" ca="1" si="19">OFFSET($B$4,MATCH(G134,$C$5:$C$198,0),0)</f>
        <v>Omán</v>
      </c>
      <c r="I134" s="45">
        <f t="shared" ref="I134:I197" ca="1" si="20">OFFSET($B$4,MATCH(G134,$C$5:$C$198,0),2)</f>
        <v>3418090</v>
      </c>
      <c r="K134" s="45">
        <f t="shared" ref="K134:K197" ca="1" si="21">SUM(OFFSET(L134,-1,-1),1)</f>
        <v>130</v>
      </c>
      <c r="L134" s="42" t="str">
        <f t="shared" ref="L134:L197" ca="1" si="22">OFFSET($B$4,MATCH(K134,$E$5:$E$198,0),0)</f>
        <v>Libérie</v>
      </c>
      <c r="M134" s="45">
        <f t="shared" ref="M134:M197" ca="1" si="23">OFFSET($B$4,MATCH(K134,$E$5:$E$198,0),2)</f>
        <v>3441790</v>
      </c>
    </row>
    <row r="135" spans="2:13" ht="12.75" customHeight="1">
      <c r="B135" s="11" t="str">
        <f>Data!C135</f>
        <v>Omán</v>
      </c>
      <c r="C135" s="44">
        <f t="shared" si="16"/>
        <v>130</v>
      </c>
      <c r="D135" s="45">
        <f>VLOOKUP(B135,Data!$C$5:$D$198,2,0)</f>
        <v>3418090</v>
      </c>
      <c r="E135" s="44">
        <f t="shared" si="17"/>
        <v>131</v>
      </c>
      <c r="G135" s="45">
        <f t="shared" ca="1" si="18"/>
        <v>131</v>
      </c>
      <c r="H135" s="42" t="str">
        <f t="shared" ca="1" si="19"/>
        <v>Pákistán</v>
      </c>
      <c r="I135" s="45">
        <f t="shared" ca="1" si="20"/>
        <v>174578560</v>
      </c>
      <c r="K135" s="45">
        <f t="shared" ca="1" si="21"/>
        <v>131</v>
      </c>
      <c r="L135" s="42" t="str">
        <f t="shared" ca="1" si="22"/>
        <v>Omán</v>
      </c>
      <c r="M135" s="45">
        <f t="shared" ca="1" si="23"/>
        <v>3418090</v>
      </c>
    </row>
    <row r="136" spans="2:13" ht="12.75" customHeight="1">
      <c r="B136" s="11" t="str">
        <f>Data!C136</f>
        <v>Panama</v>
      </c>
      <c r="C136" s="44">
        <f t="shared" si="16"/>
        <v>133</v>
      </c>
      <c r="D136" s="45">
        <f>VLOOKUP(B136,Data!$C$5:$D$198,2,0)</f>
        <v>3360470</v>
      </c>
      <c r="E136" s="44">
        <f t="shared" si="17"/>
        <v>132</v>
      </c>
      <c r="G136" s="45">
        <f t="shared" ca="1" si="18"/>
        <v>132</v>
      </c>
      <c r="H136" s="42" t="str">
        <f t="shared" ca="1" si="19"/>
        <v>Palau</v>
      </c>
      <c r="I136" s="45">
        <f t="shared" ca="1" si="20"/>
        <v>20800</v>
      </c>
      <c r="K136" s="45">
        <f t="shared" ca="1" si="21"/>
        <v>132</v>
      </c>
      <c r="L136" s="42" t="str">
        <f t="shared" ca="1" si="22"/>
        <v>Panama</v>
      </c>
      <c r="M136" s="45">
        <f t="shared" ca="1" si="23"/>
        <v>3360470</v>
      </c>
    </row>
    <row r="137" spans="2:13" ht="12.75" customHeight="1">
      <c r="B137" s="11" t="str">
        <f>Data!C137</f>
        <v>Mauritánie</v>
      </c>
      <c r="C137" s="44">
        <f t="shared" si="16"/>
        <v>112</v>
      </c>
      <c r="D137" s="45">
        <f>VLOOKUP(B137,Data!$C$5:$D$198,2,0)</f>
        <v>3129490</v>
      </c>
      <c r="E137" s="44">
        <f t="shared" si="17"/>
        <v>133</v>
      </c>
      <c r="G137" s="45">
        <f t="shared" ca="1" si="18"/>
        <v>133</v>
      </c>
      <c r="H137" s="42" t="str">
        <f t="shared" ca="1" si="19"/>
        <v>Panama</v>
      </c>
      <c r="I137" s="45">
        <f t="shared" ca="1" si="20"/>
        <v>3360470</v>
      </c>
      <c r="K137" s="45">
        <f t="shared" ca="1" si="21"/>
        <v>133</v>
      </c>
      <c r="L137" s="42" t="str">
        <f t="shared" ca="1" si="22"/>
        <v>Mauritánie</v>
      </c>
      <c r="M137" s="45">
        <f t="shared" ca="1" si="23"/>
        <v>3129490</v>
      </c>
    </row>
    <row r="138" spans="2:13" ht="12.75" customHeight="1">
      <c r="B138" s="11" t="str">
        <f>Data!C138</f>
        <v>Mongolsko</v>
      </c>
      <c r="C138" s="44">
        <f t="shared" si="16"/>
        <v>117</v>
      </c>
      <c r="D138" s="45">
        <f>VLOOKUP(B138,Data!$C$5:$D$198,2,0)</f>
        <v>3041140</v>
      </c>
      <c r="E138" s="44">
        <f t="shared" si="17"/>
        <v>134</v>
      </c>
      <c r="G138" s="45">
        <f t="shared" ca="1" si="18"/>
        <v>134</v>
      </c>
      <c r="H138" s="42" t="str">
        <f t="shared" ca="1" si="19"/>
        <v>Papua-Nová Guinea</v>
      </c>
      <c r="I138" s="45">
        <f t="shared" ca="1" si="20"/>
        <v>5940780</v>
      </c>
      <c r="K138" s="45">
        <f t="shared" ca="1" si="21"/>
        <v>134</v>
      </c>
      <c r="L138" s="42" t="str">
        <f t="shared" ca="1" si="22"/>
        <v>Mongolsko</v>
      </c>
      <c r="M138" s="45">
        <f t="shared" ca="1" si="23"/>
        <v>3041140</v>
      </c>
    </row>
    <row r="139" spans="2:13" ht="12.75" customHeight="1">
      <c r="B139" s="11" t="str">
        <f>Data!C139</f>
        <v>Arménie</v>
      </c>
      <c r="C139" s="44">
        <f t="shared" si="16"/>
        <v>8</v>
      </c>
      <c r="D139" s="45">
        <f>VLOOKUP(B139,Data!$C$5:$D$198,2,0)</f>
        <v>2967000</v>
      </c>
      <c r="E139" s="44">
        <f t="shared" si="17"/>
        <v>135</v>
      </c>
      <c r="G139" s="45">
        <f t="shared" ca="1" si="18"/>
        <v>135</v>
      </c>
      <c r="H139" s="42" t="str">
        <f t="shared" ca="1" si="19"/>
        <v>Paraguay</v>
      </c>
      <c r="I139" s="45">
        <f t="shared" ca="1" si="20"/>
        <v>6995660</v>
      </c>
      <c r="K139" s="45">
        <f t="shared" ca="1" si="21"/>
        <v>135</v>
      </c>
      <c r="L139" s="42" t="str">
        <f t="shared" ca="1" si="22"/>
        <v>Arménie</v>
      </c>
      <c r="M139" s="45">
        <f t="shared" ca="1" si="23"/>
        <v>2967000</v>
      </c>
    </row>
    <row r="140" spans="2:13" ht="12.75" customHeight="1">
      <c r="B140" s="11" t="str">
        <f>Data!C140</f>
        <v>Jamajka</v>
      </c>
      <c r="C140" s="44">
        <f t="shared" si="16"/>
        <v>67</v>
      </c>
      <c r="D140" s="45">
        <f>VLOOKUP(B140,Data!$C$5:$D$198,2,0)</f>
        <v>2825930</v>
      </c>
      <c r="E140" s="44">
        <f t="shared" si="17"/>
        <v>136</v>
      </c>
      <c r="G140" s="45">
        <f t="shared" ca="1" si="18"/>
        <v>136</v>
      </c>
      <c r="H140" s="42" t="str">
        <f t="shared" ca="1" si="19"/>
        <v>Peru</v>
      </c>
      <c r="I140" s="45">
        <f t="shared" ca="1" si="20"/>
        <v>29546960</v>
      </c>
      <c r="K140" s="45">
        <f t="shared" ca="1" si="21"/>
        <v>136</v>
      </c>
      <c r="L140" s="42" t="str">
        <f t="shared" ca="1" si="22"/>
        <v>Jamajka</v>
      </c>
      <c r="M140" s="45">
        <f t="shared" ca="1" si="23"/>
        <v>2825930</v>
      </c>
    </row>
    <row r="141" spans="2:13" ht="12.75" customHeight="1">
      <c r="B141" s="11" t="str">
        <f>Data!C141</f>
        <v>Kuvajt</v>
      </c>
      <c r="C141" s="44">
        <f t="shared" si="16"/>
        <v>89</v>
      </c>
      <c r="D141" s="45">
        <f>VLOOKUP(B141,Data!$C$5:$D$198,2,0)</f>
        <v>2692530</v>
      </c>
      <c r="E141" s="44">
        <f t="shared" si="17"/>
        <v>137</v>
      </c>
      <c r="G141" s="45">
        <f t="shared" ca="1" si="18"/>
        <v>137</v>
      </c>
      <c r="H141" s="42" t="str">
        <f t="shared" ca="1" si="19"/>
        <v>Polsko</v>
      </c>
      <c r="I141" s="45">
        <f t="shared" ca="1" si="20"/>
        <v>38482920</v>
      </c>
      <c r="K141" s="45">
        <f t="shared" ca="1" si="21"/>
        <v>137</v>
      </c>
      <c r="L141" s="42" t="str">
        <f t="shared" ca="1" si="22"/>
        <v>Kuvajt</v>
      </c>
      <c r="M141" s="45">
        <f t="shared" ca="1" si="23"/>
        <v>2692530</v>
      </c>
    </row>
    <row r="142" spans="2:13" ht="12.75" customHeight="1">
      <c r="B142" s="11" t="str">
        <f>Data!C142</f>
        <v>Lotyšsko</v>
      </c>
      <c r="C142" s="44">
        <f t="shared" si="16"/>
        <v>99</v>
      </c>
      <c r="D142" s="45">
        <f>VLOOKUP(B142,Data!$C$5:$D$198,2,0)</f>
        <v>2231500</v>
      </c>
      <c r="E142" s="44">
        <f t="shared" si="17"/>
        <v>138</v>
      </c>
      <c r="G142" s="45">
        <f t="shared" ca="1" si="18"/>
        <v>138</v>
      </c>
      <c r="H142" s="42" t="str">
        <f t="shared" ca="1" si="19"/>
        <v>Portugalsko</v>
      </c>
      <c r="I142" s="45">
        <f t="shared" ca="1" si="20"/>
        <v>10707920</v>
      </c>
      <c r="K142" s="45">
        <f t="shared" ca="1" si="21"/>
        <v>138</v>
      </c>
      <c r="L142" s="42" t="str">
        <f t="shared" ca="1" si="22"/>
        <v>Lotyšsko</v>
      </c>
      <c r="M142" s="45">
        <f t="shared" ca="1" si="23"/>
        <v>2231500</v>
      </c>
    </row>
    <row r="143" spans="2:13" ht="12.75" customHeight="1">
      <c r="B143" s="11" t="str">
        <f>Data!C143</f>
        <v>Lesotho</v>
      </c>
      <c r="C143" s="44">
        <f t="shared" si="16"/>
        <v>93</v>
      </c>
      <c r="D143" s="45">
        <f>VLOOKUP(B143,Data!$C$5:$D$198,2,0)</f>
        <v>2130820</v>
      </c>
      <c r="E143" s="44">
        <f t="shared" si="17"/>
        <v>139</v>
      </c>
      <c r="G143" s="45">
        <f t="shared" ca="1" si="18"/>
        <v>139</v>
      </c>
      <c r="H143" s="42" t="str">
        <f t="shared" ca="1" si="19"/>
        <v>Rakousko</v>
      </c>
      <c r="I143" s="45">
        <f t="shared" ca="1" si="20"/>
        <v>8210280</v>
      </c>
      <c r="K143" s="45">
        <f t="shared" ca="1" si="21"/>
        <v>139</v>
      </c>
      <c r="L143" s="42" t="str">
        <f t="shared" ca="1" si="22"/>
        <v>Lesotho</v>
      </c>
      <c r="M143" s="45">
        <f t="shared" ca="1" si="23"/>
        <v>2130820</v>
      </c>
    </row>
    <row r="144" spans="2:13" ht="12.75" customHeight="1">
      <c r="B144" s="11" t="str">
        <f>Data!C144</f>
        <v>Namibie</v>
      </c>
      <c r="C144" s="44">
        <f t="shared" si="16"/>
        <v>120</v>
      </c>
      <c r="D144" s="45">
        <f>VLOOKUP(B144,Data!$C$5:$D$198,2,0)</f>
        <v>2108670</v>
      </c>
      <c r="E144" s="44">
        <f t="shared" si="17"/>
        <v>140</v>
      </c>
      <c r="G144" s="45">
        <f t="shared" ca="1" si="18"/>
        <v>140</v>
      </c>
      <c r="H144" s="42" t="str">
        <f t="shared" ca="1" si="19"/>
        <v>Rovníková Guinea</v>
      </c>
      <c r="I144" s="45">
        <f t="shared" ca="1" si="20"/>
        <v>633440</v>
      </c>
      <c r="K144" s="45">
        <f t="shared" ca="1" si="21"/>
        <v>140</v>
      </c>
      <c r="L144" s="42" t="str">
        <f t="shared" ca="1" si="22"/>
        <v>Namibie</v>
      </c>
      <c r="M144" s="45">
        <f t="shared" ca="1" si="23"/>
        <v>2108670</v>
      </c>
    </row>
    <row r="145" spans="2:13" ht="12.75" customHeight="1">
      <c r="B145" s="11" t="str">
        <f>Data!C145</f>
        <v>Makedonie</v>
      </c>
      <c r="C145" s="44">
        <f t="shared" si="16"/>
        <v>103</v>
      </c>
      <c r="D145" s="45">
        <f>VLOOKUP(B145,Data!$C$5:$D$198,2,0)</f>
        <v>2066720</v>
      </c>
      <c r="E145" s="44">
        <f t="shared" si="17"/>
        <v>141</v>
      </c>
      <c r="G145" s="45">
        <f t="shared" ca="1" si="18"/>
        <v>141</v>
      </c>
      <c r="H145" s="42" t="str">
        <f t="shared" ca="1" si="19"/>
        <v>Rumunsko</v>
      </c>
      <c r="I145" s="45">
        <f t="shared" ca="1" si="20"/>
        <v>22215420</v>
      </c>
      <c r="K145" s="45">
        <f t="shared" ca="1" si="21"/>
        <v>141</v>
      </c>
      <c r="L145" s="42" t="str">
        <f t="shared" ca="1" si="22"/>
        <v>Makedonie</v>
      </c>
      <c r="M145" s="45">
        <f t="shared" ca="1" si="23"/>
        <v>2066720</v>
      </c>
    </row>
    <row r="146" spans="2:13" ht="12.75" customHeight="1">
      <c r="B146" s="11" t="str">
        <f>Data!C146</f>
        <v>Slovinsko</v>
      </c>
      <c r="C146" s="44">
        <f t="shared" si="16"/>
        <v>154</v>
      </c>
      <c r="D146" s="45">
        <f>VLOOKUP(B146,Data!$C$5:$D$198,2,0)</f>
        <v>2005690</v>
      </c>
      <c r="E146" s="44">
        <f t="shared" si="17"/>
        <v>142</v>
      </c>
      <c r="G146" s="45">
        <f t="shared" ca="1" si="18"/>
        <v>142</v>
      </c>
      <c r="H146" s="42" t="str">
        <f t="shared" ca="1" si="19"/>
        <v>Rusko</v>
      </c>
      <c r="I146" s="45">
        <f t="shared" ca="1" si="20"/>
        <v>140041250</v>
      </c>
      <c r="K146" s="45">
        <f t="shared" ca="1" si="21"/>
        <v>142</v>
      </c>
      <c r="L146" s="42" t="str">
        <f t="shared" ca="1" si="22"/>
        <v>Slovinsko</v>
      </c>
      <c r="M146" s="45">
        <f t="shared" ca="1" si="23"/>
        <v>2005690</v>
      </c>
    </row>
    <row r="147" spans="2:13" ht="12.75" customHeight="1">
      <c r="B147" s="11" t="str">
        <f>Data!C147</f>
        <v>Botswana</v>
      </c>
      <c r="C147" s="44">
        <f t="shared" si="16"/>
        <v>22</v>
      </c>
      <c r="D147" s="45">
        <f>VLOOKUP(B147,Data!$C$5:$D$198,2,0)</f>
        <v>1990880</v>
      </c>
      <c r="E147" s="44">
        <f t="shared" si="17"/>
        <v>143</v>
      </c>
      <c r="G147" s="45">
        <f t="shared" ca="1" si="18"/>
        <v>143</v>
      </c>
      <c r="H147" s="42" t="str">
        <f t="shared" ca="1" si="19"/>
        <v>Rwanda</v>
      </c>
      <c r="I147" s="45">
        <f t="shared" ca="1" si="20"/>
        <v>10746310</v>
      </c>
      <c r="K147" s="45">
        <f t="shared" ca="1" si="21"/>
        <v>143</v>
      </c>
      <c r="L147" s="42" t="str">
        <f t="shared" ca="1" si="22"/>
        <v>Botswana</v>
      </c>
      <c r="M147" s="45">
        <f t="shared" ca="1" si="23"/>
        <v>1990880</v>
      </c>
    </row>
    <row r="148" spans="2:13" ht="12.75" customHeight="1">
      <c r="B148" s="11" t="str">
        <f>Data!C148</f>
        <v>Kosovo</v>
      </c>
      <c r="C148" s="44">
        <f t="shared" si="16"/>
        <v>86</v>
      </c>
      <c r="D148" s="45">
        <f>VLOOKUP(B148,Data!$C$5:$D$198,2,0)</f>
        <v>1804840</v>
      </c>
      <c r="E148" s="44">
        <f t="shared" si="17"/>
        <v>144</v>
      </c>
      <c r="G148" s="45">
        <f t="shared" ca="1" si="18"/>
        <v>144</v>
      </c>
      <c r="H148" s="42" t="str">
        <f t="shared" ca="1" si="19"/>
        <v>Řecko</v>
      </c>
      <c r="I148" s="45">
        <f t="shared" ca="1" si="20"/>
        <v>10737430</v>
      </c>
      <c r="K148" s="45">
        <f t="shared" ca="1" si="21"/>
        <v>144</v>
      </c>
      <c r="L148" s="42" t="str">
        <f t="shared" ca="1" si="22"/>
        <v>Kosovo</v>
      </c>
      <c r="M148" s="45">
        <f t="shared" ca="1" si="23"/>
        <v>1804840</v>
      </c>
    </row>
    <row r="149" spans="2:13" ht="12.75" customHeight="1">
      <c r="B149" s="11" t="str">
        <f>Data!C149</f>
        <v>Gambie</v>
      </c>
      <c r="C149" s="44">
        <f t="shared" si="16"/>
        <v>47</v>
      </c>
      <c r="D149" s="45">
        <f>VLOOKUP(B149,Data!$C$5:$D$198,2,0)</f>
        <v>1778080</v>
      </c>
      <c r="E149" s="44">
        <f t="shared" si="17"/>
        <v>145</v>
      </c>
      <c r="G149" s="45">
        <f t="shared" ca="1" si="18"/>
        <v>145</v>
      </c>
      <c r="H149" s="42" t="str">
        <f t="shared" ca="1" si="19"/>
        <v>Salvador</v>
      </c>
      <c r="I149" s="45">
        <f t="shared" ca="1" si="20"/>
        <v>7185220</v>
      </c>
      <c r="K149" s="45">
        <f t="shared" ca="1" si="21"/>
        <v>145</v>
      </c>
      <c r="L149" s="42" t="str">
        <f t="shared" ca="1" si="22"/>
        <v>Gambie</v>
      </c>
      <c r="M149" s="45">
        <f t="shared" ca="1" si="23"/>
        <v>1778080</v>
      </c>
    </row>
    <row r="150" spans="2:13" ht="12.75" customHeight="1">
      <c r="B150" s="11" t="str">
        <f>Data!C150</f>
        <v>Guinea-Bissau</v>
      </c>
      <c r="C150" s="44">
        <f t="shared" si="16"/>
        <v>53</v>
      </c>
      <c r="D150" s="45">
        <f>VLOOKUP(B150,Data!$C$5:$D$198,2,0)</f>
        <v>1533960</v>
      </c>
      <c r="E150" s="44">
        <f t="shared" si="17"/>
        <v>146</v>
      </c>
      <c r="G150" s="45">
        <f t="shared" ca="1" si="18"/>
        <v>146</v>
      </c>
      <c r="H150" s="42" t="str">
        <f t="shared" ca="1" si="19"/>
        <v>Samoa</v>
      </c>
      <c r="I150" s="45">
        <f t="shared" ca="1" si="20"/>
        <v>220000</v>
      </c>
      <c r="K150" s="45">
        <f t="shared" ca="1" si="21"/>
        <v>146</v>
      </c>
      <c r="L150" s="42" t="str">
        <f t="shared" ca="1" si="22"/>
        <v>Guinea-Bissau</v>
      </c>
      <c r="M150" s="45">
        <f t="shared" ca="1" si="23"/>
        <v>1533960</v>
      </c>
    </row>
    <row r="151" spans="2:13" ht="12.75" customHeight="1">
      <c r="B151" s="11" t="str">
        <f>Data!C151</f>
        <v>Gabon</v>
      </c>
      <c r="C151" s="44">
        <f t="shared" si="16"/>
        <v>46</v>
      </c>
      <c r="D151" s="45">
        <f>VLOOKUP(B151,Data!$C$5:$D$198,2,0)</f>
        <v>1514990</v>
      </c>
      <c r="E151" s="44">
        <f t="shared" si="17"/>
        <v>147</v>
      </c>
      <c r="G151" s="45">
        <f t="shared" ca="1" si="18"/>
        <v>147</v>
      </c>
      <c r="H151" s="42" t="str">
        <f t="shared" ca="1" si="19"/>
        <v>San Marino</v>
      </c>
      <c r="I151" s="45">
        <f t="shared" ca="1" si="20"/>
        <v>30170</v>
      </c>
      <c r="K151" s="45">
        <f t="shared" ca="1" si="21"/>
        <v>147</v>
      </c>
      <c r="L151" s="42" t="str">
        <f t="shared" ca="1" si="22"/>
        <v>Gabon</v>
      </c>
      <c r="M151" s="45">
        <f t="shared" ca="1" si="23"/>
        <v>1514990</v>
      </c>
    </row>
    <row r="152" spans="2:13" ht="12.75" customHeight="1">
      <c r="B152" s="11" t="str">
        <f>Data!C152</f>
        <v>Svazijsko</v>
      </c>
      <c r="C152" s="44">
        <f t="shared" si="16"/>
        <v>168</v>
      </c>
      <c r="D152" s="45">
        <f>VLOOKUP(B152,Data!$C$5:$D$198,2,0)</f>
        <v>1337190</v>
      </c>
      <c r="E152" s="44">
        <f t="shared" si="17"/>
        <v>148</v>
      </c>
      <c r="G152" s="45">
        <f t="shared" ca="1" si="18"/>
        <v>148</v>
      </c>
      <c r="H152" s="42" t="str">
        <f t="shared" ca="1" si="19"/>
        <v>Saudská Arábie</v>
      </c>
      <c r="I152" s="45">
        <f t="shared" ca="1" si="20"/>
        <v>28686630</v>
      </c>
      <c r="K152" s="45">
        <f t="shared" ca="1" si="21"/>
        <v>148</v>
      </c>
      <c r="L152" s="42" t="str">
        <f t="shared" ca="1" si="22"/>
        <v>Svazijsko</v>
      </c>
      <c r="M152" s="45">
        <f t="shared" ca="1" si="23"/>
        <v>1337190</v>
      </c>
    </row>
    <row r="153" spans="2:13" ht="12.75" customHeight="1">
      <c r="B153" s="11" t="str">
        <f>Data!C153</f>
        <v>Estonsko</v>
      </c>
      <c r="C153" s="44">
        <f t="shared" si="16"/>
        <v>40</v>
      </c>
      <c r="D153" s="45">
        <f>VLOOKUP(B153,Data!$C$5:$D$198,2,0)</f>
        <v>1299370</v>
      </c>
      <c r="E153" s="44">
        <f t="shared" si="17"/>
        <v>149</v>
      </c>
      <c r="G153" s="45">
        <f t="shared" ca="1" si="18"/>
        <v>149</v>
      </c>
      <c r="H153" s="42" t="str">
        <f t="shared" ca="1" si="19"/>
        <v>Senegal</v>
      </c>
      <c r="I153" s="45">
        <f t="shared" ca="1" si="20"/>
        <v>13711600</v>
      </c>
      <c r="K153" s="45">
        <f t="shared" ca="1" si="21"/>
        <v>149</v>
      </c>
      <c r="L153" s="42" t="str">
        <f t="shared" ca="1" si="22"/>
        <v>Estonsko</v>
      </c>
      <c r="M153" s="45">
        <f t="shared" ca="1" si="23"/>
        <v>1299370</v>
      </c>
    </row>
    <row r="154" spans="2:13" ht="12.75" customHeight="1">
      <c r="B154" s="11" t="str">
        <f>Data!C154</f>
        <v>Mauricius</v>
      </c>
      <c r="C154" s="44">
        <f t="shared" si="16"/>
        <v>111</v>
      </c>
      <c r="D154" s="45">
        <f>VLOOKUP(B154,Data!$C$5:$D$198,2,0)</f>
        <v>1284260</v>
      </c>
      <c r="E154" s="44">
        <f t="shared" si="17"/>
        <v>150</v>
      </c>
      <c r="G154" s="45">
        <f t="shared" ca="1" si="18"/>
        <v>150</v>
      </c>
      <c r="H154" s="42" t="str">
        <f t="shared" ca="1" si="19"/>
        <v>Seychely</v>
      </c>
      <c r="I154" s="45">
        <f t="shared" ca="1" si="20"/>
        <v>87480</v>
      </c>
      <c r="K154" s="45">
        <f t="shared" ca="1" si="21"/>
        <v>150</v>
      </c>
      <c r="L154" s="42" t="str">
        <f t="shared" ca="1" si="22"/>
        <v>Mauricius</v>
      </c>
      <c r="M154" s="45">
        <f t="shared" ca="1" si="23"/>
        <v>1284260</v>
      </c>
    </row>
    <row r="155" spans="2:13" ht="12.75" customHeight="1">
      <c r="B155" s="11" t="str">
        <f>Data!C155</f>
        <v>Trinidad a Tobago</v>
      </c>
      <c r="C155" s="44">
        <f t="shared" si="16"/>
        <v>180</v>
      </c>
      <c r="D155" s="45">
        <f>VLOOKUP(B155,Data!$C$5:$D$198,2,0)</f>
        <v>1229950</v>
      </c>
      <c r="E155" s="44">
        <f t="shared" si="17"/>
        <v>151</v>
      </c>
      <c r="G155" s="45">
        <f t="shared" ca="1" si="18"/>
        <v>151</v>
      </c>
      <c r="H155" s="42" t="str">
        <f t="shared" ca="1" si="19"/>
        <v>Sierra Leone</v>
      </c>
      <c r="I155" s="45">
        <f t="shared" ca="1" si="20"/>
        <v>5132140</v>
      </c>
      <c r="K155" s="45">
        <f t="shared" ca="1" si="21"/>
        <v>151</v>
      </c>
      <c r="L155" s="42" t="str">
        <f t="shared" ca="1" si="22"/>
        <v>Trinidad a Tobago</v>
      </c>
      <c r="M155" s="45">
        <f t="shared" ca="1" si="23"/>
        <v>1229950</v>
      </c>
    </row>
    <row r="156" spans="2:13" ht="12.75" customHeight="1">
      <c r="B156" s="11" t="str">
        <f>Data!C156</f>
        <v>Východní Timor</v>
      </c>
      <c r="C156" s="44">
        <f t="shared" si="16"/>
        <v>192</v>
      </c>
      <c r="D156" s="45">
        <f>VLOOKUP(B156,Data!$C$5:$D$198,2,0)</f>
        <v>1131610</v>
      </c>
      <c r="E156" s="44">
        <f t="shared" si="17"/>
        <v>152</v>
      </c>
      <c r="G156" s="45">
        <f t="shared" ca="1" si="18"/>
        <v>152</v>
      </c>
      <c r="H156" s="42" t="str">
        <f t="shared" ca="1" si="19"/>
        <v>Singapur</v>
      </c>
      <c r="I156" s="45">
        <f t="shared" ca="1" si="20"/>
        <v>4657540</v>
      </c>
      <c r="K156" s="45">
        <f t="shared" ca="1" si="21"/>
        <v>152</v>
      </c>
      <c r="L156" s="42" t="str">
        <f t="shared" ca="1" si="22"/>
        <v>Východní Timor</v>
      </c>
      <c r="M156" s="45">
        <f t="shared" ca="1" si="23"/>
        <v>1131610</v>
      </c>
    </row>
    <row r="157" spans="2:13" ht="12.75" customHeight="1">
      <c r="B157" s="11" t="str">
        <f>Data!C157</f>
        <v>Kypr</v>
      </c>
      <c r="C157" s="44">
        <f t="shared" si="16"/>
        <v>90</v>
      </c>
      <c r="D157" s="45">
        <f>VLOOKUP(B157,Data!$C$5:$D$198,2,0)</f>
        <v>1084750</v>
      </c>
      <c r="E157" s="44">
        <f t="shared" si="17"/>
        <v>153</v>
      </c>
      <c r="G157" s="45">
        <f t="shared" ca="1" si="18"/>
        <v>153</v>
      </c>
      <c r="H157" s="42" t="str">
        <f t="shared" ca="1" si="19"/>
        <v>Slovensko</v>
      </c>
      <c r="I157" s="45">
        <f t="shared" ca="1" si="20"/>
        <v>5463050</v>
      </c>
      <c r="K157" s="45">
        <f t="shared" ca="1" si="21"/>
        <v>153</v>
      </c>
      <c r="L157" s="42" t="str">
        <f t="shared" ca="1" si="22"/>
        <v>Kypr</v>
      </c>
      <c r="M157" s="45">
        <f t="shared" ca="1" si="23"/>
        <v>1084750</v>
      </c>
    </row>
    <row r="158" spans="2:13" ht="12.75" customHeight="1">
      <c r="B158" s="11" t="str">
        <f>Data!C158</f>
        <v>Fidži</v>
      </c>
      <c r="C158" s="44">
        <f t="shared" si="16"/>
        <v>42</v>
      </c>
      <c r="D158" s="45">
        <f>VLOOKUP(B158,Data!$C$5:$D$198,2,0)</f>
        <v>944720</v>
      </c>
      <c r="E158" s="44">
        <f t="shared" si="17"/>
        <v>154</v>
      </c>
      <c r="G158" s="45">
        <f t="shared" ca="1" si="18"/>
        <v>154</v>
      </c>
      <c r="H158" s="42" t="str">
        <f t="shared" ca="1" si="19"/>
        <v>Slovinsko</v>
      </c>
      <c r="I158" s="45">
        <f t="shared" ca="1" si="20"/>
        <v>2005690</v>
      </c>
      <c r="K158" s="45">
        <f t="shared" ca="1" si="21"/>
        <v>154</v>
      </c>
      <c r="L158" s="42" t="str">
        <f t="shared" ca="1" si="22"/>
        <v>Fidži</v>
      </c>
      <c r="M158" s="45">
        <f t="shared" ca="1" si="23"/>
        <v>944720</v>
      </c>
    </row>
    <row r="159" spans="2:13" ht="12.75" customHeight="1">
      <c r="B159" s="11" t="str">
        <f>Data!C159</f>
        <v>Katar</v>
      </c>
      <c r="C159" s="44">
        <f t="shared" si="16"/>
        <v>76</v>
      </c>
      <c r="D159" s="45">
        <f>VLOOKUP(B159,Data!$C$5:$D$198,2,0)</f>
        <v>833290</v>
      </c>
      <c r="E159" s="44">
        <f t="shared" si="17"/>
        <v>155</v>
      </c>
      <c r="G159" s="45">
        <f t="shared" ca="1" si="18"/>
        <v>155</v>
      </c>
      <c r="H159" s="42" t="str">
        <f t="shared" ca="1" si="19"/>
        <v>Somálsko</v>
      </c>
      <c r="I159" s="45">
        <f t="shared" ca="1" si="20"/>
        <v>9832020</v>
      </c>
      <c r="K159" s="45">
        <f t="shared" ca="1" si="21"/>
        <v>155</v>
      </c>
      <c r="L159" s="42" t="str">
        <f t="shared" ca="1" si="22"/>
        <v>Katar</v>
      </c>
      <c r="M159" s="45">
        <f t="shared" ca="1" si="23"/>
        <v>833290</v>
      </c>
    </row>
    <row r="160" spans="2:13" ht="12.75" customHeight="1">
      <c r="B160" s="11" t="str">
        <f>Data!C160</f>
        <v>Guyana</v>
      </c>
      <c r="C160" s="44">
        <f t="shared" si="16"/>
        <v>54</v>
      </c>
      <c r="D160" s="45">
        <f>VLOOKUP(B160,Data!$C$5:$D$198,2,0)</f>
        <v>752940</v>
      </c>
      <c r="E160" s="44">
        <f t="shared" si="17"/>
        <v>156</v>
      </c>
      <c r="G160" s="45">
        <f t="shared" ca="1" si="18"/>
        <v>156</v>
      </c>
      <c r="H160" s="42" t="str">
        <f t="shared" ca="1" si="19"/>
        <v>Spojené arabské emiráty</v>
      </c>
      <c r="I160" s="45">
        <f t="shared" ca="1" si="20"/>
        <v>4798490</v>
      </c>
      <c r="K160" s="45">
        <f t="shared" ca="1" si="21"/>
        <v>156</v>
      </c>
      <c r="L160" s="42" t="str">
        <f t="shared" ca="1" si="22"/>
        <v>Guyana</v>
      </c>
      <c r="M160" s="45">
        <f t="shared" ca="1" si="23"/>
        <v>752940</v>
      </c>
    </row>
    <row r="161" spans="2:13" ht="12.75" customHeight="1">
      <c r="B161" s="11" t="str">
        <f>Data!C161</f>
        <v>Komory</v>
      </c>
      <c r="C161" s="44">
        <f t="shared" si="16"/>
        <v>82</v>
      </c>
      <c r="D161" s="45">
        <f>VLOOKUP(B161,Data!$C$5:$D$198,2,0)</f>
        <v>752440</v>
      </c>
      <c r="E161" s="44">
        <f t="shared" si="17"/>
        <v>157</v>
      </c>
      <c r="G161" s="45">
        <f t="shared" ca="1" si="18"/>
        <v>157</v>
      </c>
      <c r="H161" s="42" t="str">
        <f t="shared" ca="1" si="19"/>
        <v>Spojené království</v>
      </c>
      <c r="I161" s="45">
        <f t="shared" ca="1" si="20"/>
        <v>61113210</v>
      </c>
      <c r="K161" s="45">
        <f t="shared" ca="1" si="21"/>
        <v>157</v>
      </c>
      <c r="L161" s="42" t="str">
        <f t="shared" ca="1" si="22"/>
        <v>Komory</v>
      </c>
      <c r="M161" s="45">
        <f t="shared" ca="1" si="23"/>
        <v>752440</v>
      </c>
    </row>
    <row r="162" spans="2:13" ht="12.75" customHeight="1">
      <c r="B162" s="11" t="str">
        <f>Data!C162</f>
        <v>Bahrajn</v>
      </c>
      <c r="C162" s="44">
        <f t="shared" si="16"/>
        <v>12</v>
      </c>
      <c r="D162" s="45">
        <f>VLOOKUP(B162,Data!$C$5:$D$198,2,0)</f>
        <v>728710</v>
      </c>
      <c r="E162" s="44">
        <f t="shared" si="17"/>
        <v>158</v>
      </c>
      <c r="G162" s="45">
        <f t="shared" ca="1" si="18"/>
        <v>158</v>
      </c>
      <c r="H162" s="42" t="str">
        <f t="shared" ca="1" si="19"/>
        <v>Spojené státy americké</v>
      </c>
      <c r="I162" s="45">
        <f t="shared" ca="1" si="20"/>
        <v>307212120</v>
      </c>
      <c r="K162" s="45">
        <f t="shared" ca="1" si="21"/>
        <v>158</v>
      </c>
      <c r="L162" s="42" t="str">
        <f t="shared" ca="1" si="22"/>
        <v>Bahrajn</v>
      </c>
      <c r="M162" s="45">
        <f t="shared" ca="1" si="23"/>
        <v>728710</v>
      </c>
    </row>
    <row r="163" spans="2:13" ht="12.75" customHeight="1">
      <c r="B163" s="11" t="str">
        <f>Data!C163</f>
        <v>Džibutsko</v>
      </c>
      <c r="C163" s="44">
        <f t="shared" si="16"/>
        <v>36</v>
      </c>
      <c r="D163" s="45">
        <f>VLOOKUP(B163,Data!$C$5:$D$198,2,0)</f>
        <v>724620</v>
      </c>
      <c r="E163" s="44">
        <f t="shared" si="17"/>
        <v>159</v>
      </c>
      <c r="G163" s="45">
        <f t="shared" ca="1" si="18"/>
        <v>159</v>
      </c>
      <c r="H163" s="42" t="str">
        <f t="shared" ca="1" si="19"/>
        <v>Srbsko</v>
      </c>
      <c r="I163" s="45">
        <f t="shared" ca="1" si="20"/>
        <v>7379340</v>
      </c>
      <c r="K163" s="45">
        <f t="shared" ca="1" si="21"/>
        <v>159</v>
      </c>
      <c r="L163" s="42" t="str">
        <f t="shared" ca="1" si="22"/>
        <v>Džibutsko</v>
      </c>
      <c r="M163" s="45">
        <f t="shared" ca="1" si="23"/>
        <v>724620</v>
      </c>
    </row>
    <row r="164" spans="2:13" ht="12.75" customHeight="1">
      <c r="B164" s="11" t="str">
        <f>Data!C164</f>
        <v>Bhútán</v>
      </c>
      <c r="C164" s="44">
        <f t="shared" si="16"/>
        <v>19</v>
      </c>
      <c r="D164" s="45">
        <f>VLOOKUP(B164,Data!$C$5:$D$198,2,0)</f>
        <v>691140</v>
      </c>
      <c r="E164" s="44">
        <f t="shared" si="17"/>
        <v>160</v>
      </c>
      <c r="G164" s="45">
        <f t="shared" ca="1" si="18"/>
        <v>160</v>
      </c>
      <c r="H164" s="42" t="str">
        <f t="shared" ca="1" si="19"/>
        <v>Srí Lanka</v>
      </c>
      <c r="I164" s="45">
        <f t="shared" ca="1" si="20"/>
        <v>21324790</v>
      </c>
      <c r="K164" s="45">
        <f t="shared" ca="1" si="21"/>
        <v>160</v>
      </c>
      <c r="L164" s="42" t="str">
        <f t="shared" ca="1" si="22"/>
        <v>Bhútán</v>
      </c>
      <c r="M164" s="45">
        <f t="shared" ca="1" si="23"/>
        <v>691140</v>
      </c>
    </row>
    <row r="165" spans="2:13" ht="12.75" customHeight="1">
      <c r="B165" s="11" t="str">
        <f>Data!C165</f>
        <v>Černá Hora</v>
      </c>
      <c r="C165" s="44">
        <f t="shared" si="16"/>
        <v>30</v>
      </c>
      <c r="D165" s="45">
        <f>VLOOKUP(B165,Data!$C$5:$D$198,2,0)</f>
        <v>672180</v>
      </c>
      <c r="E165" s="44">
        <f t="shared" si="17"/>
        <v>161</v>
      </c>
      <c r="G165" s="45">
        <f t="shared" ca="1" si="18"/>
        <v>161</v>
      </c>
      <c r="H165" s="42" t="str">
        <f t="shared" ca="1" si="19"/>
        <v>Středoafrická republika</v>
      </c>
      <c r="I165" s="45">
        <f t="shared" ca="1" si="20"/>
        <v>4511490</v>
      </c>
      <c r="K165" s="45">
        <f t="shared" ca="1" si="21"/>
        <v>161</v>
      </c>
      <c r="L165" s="42" t="str">
        <f t="shared" ca="1" si="22"/>
        <v>Černá Hora</v>
      </c>
      <c r="M165" s="45">
        <f t="shared" ca="1" si="23"/>
        <v>672180</v>
      </c>
    </row>
    <row r="166" spans="2:13" ht="12.75" customHeight="1">
      <c r="B166" s="11" t="str">
        <f>Data!C166</f>
        <v>Rovníková Guinea</v>
      </c>
      <c r="C166" s="44">
        <f t="shared" si="16"/>
        <v>140</v>
      </c>
      <c r="D166" s="45">
        <f>VLOOKUP(B166,Data!$C$5:$D$198,2,0)</f>
        <v>633440</v>
      </c>
      <c r="E166" s="44">
        <f t="shared" si="17"/>
        <v>162</v>
      </c>
      <c r="G166" s="45">
        <f t="shared" ca="1" si="18"/>
        <v>162</v>
      </c>
      <c r="H166" s="42" t="str">
        <f t="shared" ca="1" si="19"/>
        <v>Súdán</v>
      </c>
      <c r="I166" s="45">
        <f t="shared" ca="1" si="20"/>
        <v>41087830</v>
      </c>
      <c r="K166" s="45">
        <f t="shared" ca="1" si="21"/>
        <v>162</v>
      </c>
      <c r="L166" s="42" t="str">
        <f t="shared" ca="1" si="22"/>
        <v>Rovníková Guinea</v>
      </c>
      <c r="M166" s="45">
        <f t="shared" ca="1" si="23"/>
        <v>633440</v>
      </c>
    </row>
    <row r="167" spans="2:13" ht="12.75" customHeight="1">
      <c r="B167" s="11" t="str">
        <f>Data!C167</f>
        <v>Šalamounovy ostrovy</v>
      </c>
      <c r="C167" s="44">
        <f t="shared" si="16"/>
        <v>170</v>
      </c>
      <c r="D167" s="45">
        <f>VLOOKUP(B167,Data!$C$5:$D$198,2,0)</f>
        <v>595610</v>
      </c>
      <c r="E167" s="44">
        <f t="shared" si="17"/>
        <v>163</v>
      </c>
      <c r="G167" s="45">
        <f t="shared" ca="1" si="18"/>
        <v>163</v>
      </c>
      <c r="H167" s="42" t="str">
        <f t="shared" ca="1" si="19"/>
        <v>Surinam</v>
      </c>
      <c r="I167" s="45">
        <f t="shared" ca="1" si="20"/>
        <v>481270</v>
      </c>
      <c r="K167" s="45">
        <f t="shared" ca="1" si="21"/>
        <v>163</v>
      </c>
      <c r="L167" s="42" t="str">
        <f t="shared" ca="1" si="22"/>
        <v>Šalamounovy ostrovy</v>
      </c>
      <c r="M167" s="45">
        <f t="shared" ca="1" si="23"/>
        <v>595610</v>
      </c>
    </row>
    <row r="168" spans="2:13" ht="12.75" customHeight="1">
      <c r="B168" s="11" t="str">
        <f>Data!C168</f>
        <v>Lucembursko</v>
      </c>
      <c r="C168" s="44">
        <f t="shared" si="16"/>
        <v>100</v>
      </c>
      <c r="D168" s="45">
        <f>VLOOKUP(B168,Data!$C$5:$D$198,2,0)</f>
        <v>491780</v>
      </c>
      <c r="E168" s="44">
        <f t="shared" si="17"/>
        <v>164</v>
      </c>
      <c r="G168" s="45">
        <f t="shared" ca="1" si="18"/>
        <v>164</v>
      </c>
      <c r="H168" s="42" t="str">
        <f t="shared" ca="1" si="19"/>
        <v>Svatá Lucie</v>
      </c>
      <c r="I168" s="45">
        <f t="shared" ca="1" si="20"/>
        <v>160270</v>
      </c>
      <c r="K168" s="45">
        <f t="shared" ca="1" si="21"/>
        <v>164</v>
      </c>
      <c r="L168" s="42" t="str">
        <f t="shared" ca="1" si="22"/>
        <v>Lucembursko</v>
      </c>
      <c r="M168" s="45">
        <f t="shared" ca="1" si="23"/>
        <v>491780</v>
      </c>
    </row>
    <row r="169" spans="2:13" ht="12.75" customHeight="1">
      <c r="B169" s="11" t="str">
        <f>Data!C169</f>
        <v>Surinam</v>
      </c>
      <c r="C169" s="44">
        <f t="shared" si="16"/>
        <v>163</v>
      </c>
      <c r="D169" s="45">
        <f>VLOOKUP(B169,Data!$C$5:$D$198,2,0)</f>
        <v>481270</v>
      </c>
      <c r="E169" s="44">
        <f t="shared" si="17"/>
        <v>165</v>
      </c>
      <c r="G169" s="45">
        <f t="shared" ca="1" si="18"/>
        <v>165</v>
      </c>
      <c r="H169" s="42" t="str">
        <f t="shared" ca="1" si="19"/>
        <v>Svatý Kryštof a Nevis</v>
      </c>
      <c r="I169" s="45">
        <f t="shared" ca="1" si="20"/>
        <v>40130</v>
      </c>
      <c r="K169" s="45">
        <f t="shared" ca="1" si="21"/>
        <v>165</v>
      </c>
      <c r="L169" s="42" t="str">
        <f t="shared" ca="1" si="22"/>
        <v>Surinam</v>
      </c>
      <c r="M169" s="45">
        <f t="shared" ca="1" si="23"/>
        <v>481270</v>
      </c>
    </row>
    <row r="170" spans="2:13" ht="12.75" customHeight="1">
      <c r="B170" s="11" t="str">
        <f>Data!C170</f>
        <v>Kapverdy</v>
      </c>
      <c r="C170" s="44">
        <f t="shared" si="16"/>
        <v>75</v>
      </c>
      <c r="D170" s="45">
        <f>VLOOKUP(B170,Data!$C$5:$D$198,2,0)</f>
        <v>429470</v>
      </c>
      <c r="E170" s="44">
        <f t="shared" si="17"/>
        <v>166</v>
      </c>
      <c r="G170" s="45">
        <f t="shared" ca="1" si="18"/>
        <v>166</v>
      </c>
      <c r="H170" s="42" t="str">
        <f t="shared" ca="1" si="19"/>
        <v>Svatý Tomáš a Princův ostrov</v>
      </c>
      <c r="I170" s="45">
        <f t="shared" ca="1" si="20"/>
        <v>212680</v>
      </c>
      <c r="K170" s="45">
        <f t="shared" ca="1" si="21"/>
        <v>166</v>
      </c>
      <c r="L170" s="42" t="str">
        <f t="shared" ca="1" si="22"/>
        <v>Kapverdy</v>
      </c>
      <c r="M170" s="45">
        <f t="shared" ca="1" si="23"/>
        <v>429470</v>
      </c>
    </row>
    <row r="171" spans="2:13" ht="12.75" customHeight="1">
      <c r="B171" s="11" t="str">
        <f>Data!C171</f>
        <v>Malta</v>
      </c>
      <c r="C171" s="44">
        <f t="shared" si="16"/>
        <v>108</v>
      </c>
      <c r="D171" s="45">
        <f>VLOOKUP(B171,Data!$C$5:$D$198,2,0)</f>
        <v>405170</v>
      </c>
      <c r="E171" s="44">
        <f t="shared" si="17"/>
        <v>167</v>
      </c>
      <c r="G171" s="45">
        <f t="shared" ca="1" si="18"/>
        <v>167</v>
      </c>
      <c r="H171" s="42" t="str">
        <f t="shared" ca="1" si="19"/>
        <v>Svatý Vincent a Grenadiny</v>
      </c>
      <c r="I171" s="45">
        <f t="shared" ca="1" si="20"/>
        <v>104570</v>
      </c>
      <c r="K171" s="45">
        <f t="shared" ca="1" si="21"/>
        <v>167</v>
      </c>
      <c r="L171" s="42" t="str">
        <f t="shared" ca="1" si="22"/>
        <v>Malta</v>
      </c>
      <c r="M171" s="45">
        <f t="shared" ca="1" si="23"/>
        <v>405170</v>
      </c>
    </row>
    <row r="172" spans="2:13" ht="12.75" customHeight="1">
      <c r="B172" s="11" t="str">
        <f>Data!C172</f>
        <v>Maledivy</v>
      </c>
      <c r="C172" s="44">
        <f t="shared" si="16"/>
        <v>106</v>
      </c>
      <c r="D172" s="45">
        <f>VLOOKUP(B172,Data!$C$5:$D$198,2,0)</f>
        <v>396330</v>
      </c>
      <c r="E172" s="44">
        <f t="shared" si="17"/>
        <v>168</v>
      </c>
      <c r="G172" s="45">
        <f t="shared" ca="1" si="18"/>
        <v>168</v>
      </c>
      <c r="H172" s="42" t="str">
        <f t="shared" ca="1" si="19"/>
        <v>Svazijsko</v>
      </c>
      <c r="I172" s="45">
        <f t="shared" ca="1" si="20"/>
        <v>1337190</v>
      </c>
      <c r="K172" s="45">
        <f t="shared" ca="1" si="21"/>
        <v>168</v>
      </c>
      <c r="L172" s="42" t="str">
        <f t="shared" ca="1" si="22"/>
        <v>Maledivy</v>
      </c>
      <c r="M172" s="45">
        <f t="shared" ca="1" si="23"/>
        <v>396330</v>
      </c>
    </row>
    <row r="173" spans="2:13" ht="12.75" customHeight="1">
      <c r="B173" s="11" t="str">
        <f>Data!C173</f>
        <v>Brunej</v>
      </c>
      <c r="C173" s="44">
        <f t="shared" si="16"/>
        <v>24</v>
      </c>
      <c r="D173" s="45">
        <f>VLOOKUP(B173,Data!$C$5:$D$198,2,0)</f>
        <v>388190</v>
      </c>
      <c r="E173" s="44">
        <f t="shared" si="17"/>
        <v>169</v>
      </c>
      <c r="G173" s="45">
        <f t="shared" ca="1" si="18"/>
        <v>169</v>
      </c>
      <c r="H173" s="42" t="str">
        <f t="shared" ca="1" si="19"/>
        <v>Sýrie</v>
      </c>
      <c r="I173" s="45">
        <f t="shared" ca="1" si="20"/>
        <v>21762980</v>
      </c>
      <c r="K173" s="45">
        <f t="shared" ca="1" si="21"/>
        <v>169</v>
      </c>
      <c r="L173" s="42" t="str">
        <f t="shared" ca="1" si="22"/>
        <v>Brunej</v>
      </c>
      <c r="M173" s="45">
        <f t="shared" ca="1" si="23"/>
        <v>388190</v>
      </c>
    </row>
    <row r="174" spans="2:13" ht="12.75" customHeight="1">
      <c r="B174" s="11" t="str">
        <f>Data!C174</f>
        <v>Belize</v>
      </c>
      <c r="C174" s="44">
        <f t="shared" si="16"/>
        <v>16</v>
      </c>
      <c r="D174" s="45">
        <f>VLOOKUP(B174,Data!$C$5:$D$198,2,0)</f>
        <v>307900</v>
      </c>
      <c r="E174" s="44">
        <f t="shared" si="17"/>
        <v>170</v>
      </c>
      <c r="G174" s="45">
        <f t="shared" ca="1" si="18"/>
        <v>170</v>
      </c>
      <c r="H174" s="42" t="str">
        <f t="shared" ca="1" si="19"/>
        <v>Šalamounovy ostrovy</v>
      </c>
      <c r="I174" s="45">
        <f t="shared" ca="1" si="20"/>
        <v>595610</v>
      </c>
      <c r="K174" s="45">
        <f t="shared" ca="1" si="21"/>
        <v>170</v>
      </c>
      <c r="L174" s="42" t="str">
        <f t="shared" ca="1" si="22"/>
        <v>Belize</v>
      </c>
      <c r="M174" s="45">
        <f t="shared" ca="1" si="23"/>
        <v>307900</v>
      </c>
    </row>
    <row r="175" spans="2:13" ht="12.75" customHeight="1">
      <c r="B175" s="11" t="str">
        <f>Data!C175</f>
        <v>Bahamy</v>
      </c>
      <c r="C175" s="44">
        <f t="shared" si="16"/>
        <v>11</v>
      </c>
      <c r="D175" s="45">
        <f>VLOOKUP(B175,Data!$C$5:$D$198,2,0)</f>
        <v>307550</v>
      </c>
      <c r="E175" s="44">
        <f t="shared" si="17"/>
        <v>171</v>
      </c>
      <c r="G175" s="45">
        <f t="shared" ca="1" si="18"/>
        <v>171</v>
      </c>
      <c r="H175" s="42" t="str">
        <f t="shared" ca="1" si="19"/>
        <v>Španělsko</v>
      </c>
      <c r="I175" s="45">
        <f t="shared" ca="1" si="20"/>
        <v>40525000</v>
      </c>
      <c r="K175" s="45">
        <f t="shared" ca="1" si="21"/>
        <v>171</v>
      </c>
      <c r="L175" s="42" t="str">
        <f t="shared" ca="1" si="22"/>
        <v>Bahamy</v>
      </c>
      <c r="M175" s="45">
        <f t="shared" ca="1" si="23"/>
        <v>307550</v>
      </c>
    </row>
    <row r="176" spans="2:13" ht="12.75" customHeight="1">
      <c r="B176" s="11" t="str">
        <f>Data!C176</f>
        <v>Island</v>
      </c>
      <c r="C176" s="44">
        <f t="shared" si="16"/>
        <v>64</v>
      </c>
      <c r="D176" s="45">
        <f>VLOOKUP(B176,Data!$C$5:$D$198,2,0)</f>
        <v>306690</v>
      </c>
      <c r="E176" s="44">
        <f t="shared" si="17"/>
        <v>172</v>
      </c>
      <c r="G176" s="45">
        <f t="shared" ca="1" si="18"/>
        <v>172</v>
      </c>
      <c r="H176" s="42" t="str">
        <f t="shared" ca="1" si="19"/>
        <v>Švédsko</v>
      </c>
      <c r="I176" s="45">
        <f t="shared" ca="1" si="20"/>
        <v>9059650</v>
      </c>
      <c r="K176" s="45">
        <f t="shared" ca="1" si="21"/>
        <v>172</v>
      </c>
      <c r="L176" s="42" t="str">
        <f t="shared" ca="1" si="22"/>
        <v>Island</v>
      </c>
      <c r="M176" s="45">
        <f t="shared" ca="1" si="23"/>
        <v>306690</v>
      </c>
    </row>
    <row r="177" spans="2:13" ht="12.75" customHeight="1">
      <c r="B177" s="11" t="str">
        <f>Data!C177</f>
        <v>Barbados</v>
      </c>
      <c r="C177" s="44">
        <f t="shared" si="16"/>
        <v>14</v>
      </c>
      <c r="D177" s="45">
        <f>VLOOKUP(B177,Data!$C$5:$D$198,2,0)</f>
        <v>284590</v>
      </c>
      <c r="E177" s="44">
        <f t="shared" si="17"/>
        <v>173</v>
      </c>
      <c r="G177" s="45">
        <f t="shared" ca="1" si="18"/>
        <v>173</v>
      </c>
      <c r="H177" s="42" t="str">
        <f t="shared" ca="1" si="19"/>
        <v>Švýcarsko</v>
      </c>
      <c r="I177" s="45">
        <f t="shared" ca="1" si="20"/>
        <v>7604470</v>
      </c>
      <c r="K177" s="45">
        <f t="shared" ca="1" si="21"/>
        <v>173</v>
      </c>
      <c r="L177" s="42" t="str">
        <f t="shared" ca="1" si="22"/>
        <v>Barbados</v>
      </c>
      <c r="M177" s="45">
        <f t="shared" ca="1" si="23"/>
        <v>284590</v>
      </c>
    </row>
    <row r="178" spans="2:13" ht="12.75" customHeight="1">
      <c r="B178" s="11" t="str">
        <f>Data!C178</f>
        <v>Samoa</v>
      </c>
      <c r="C178" s="44">
        <f t="shared" si="16"/>
        <v>146</v>
      </c>
      <c r="D178" s="45">
        <f>VLOOKUP(B178,Data!$C$5:$D$198,2,0)</f>
        <v>220000</v>
      </c>
      <c r="E178" s="44">
        <f t="shared" si="17"/>
        <v>174</v>
      </c>
      <c r="G178" s="45">
        <f t="shared" ca="1" si="18"/>
        <v>174</v>
      </c>
      <c r="H178" s="42" t="str">
        <f t="shared" ca="1" si="19"/>
        <v>Tádžikistán</v>
      </c>
      <c r="I178" s="45">
        <f t="shared" ca="1" si="20"/>
        <v>7349150</v>
      </c>
      <c r="K178" s="45">
        <f t="shared" ca="1" si="21"/>
        <v>174</v>
      </c>
      <c r="L178" s="42" t="str">
        <f t="shared" ca="1" si="22"/>
        <v>Samoa</v>
      </c>
      <c r="M178" s="45">
        <f t="shared" ca="1" si="23"/>
        <v>220000</v>
      </c>
    </row>
    <row r="179" spans="2:13" ht="12.75" customHeight="1">
      <c r="B179" s="11" t="str">
        <f>Data!C179</f>
        <v>Vanuatu</v>
      </c>
      <c r="C179" s="44">
        <f t="shared" si="16"/>
        <v>189</v>
      </c>
      <c r="D179" s="45">
        <f>VLOOKUP(B179,Data!$C$5:$D$198,2,0)</f>
        <v>218520</v>
      </c>
      <c r="E179" s="44">
        <f t="shared" si="17"/>
        <v>175</v>
      </c>
      <c r="G179" s="45">
        <f t="shared" ca="1" si="18"/>
        <v>175</v>
      </c>
      <c r="H179" s="42" t="str">
        <f t="shared" ca="1" si="19"/>
        <v>Taiwan</v>
      </c>
      <c r="I179" s="45">
        <f t="shared" ca="1" si="20"/>
        <v>22974350</v>
      </c>
      <c r="K179" s="45">
        <f t="shared" ca="1" si="21"/>
        <v>175</v>
      </c>
      <c r="L179" s="42" t="str">
        <f t="shared" ca="1" si="22"/>
        <v>Vanuatu</v>
      </c>
      <c r="M179" s="45">
        <f t="shared" ca="1" si="23"/>
        <v>218520</v>
      </c>
    </row>
    <row r="180" spans="2:13" ht="12.75" customHeight="1">
      <c r="B180" s="11" t="str">
        <f>Data!C180</f>
        <v>Svatý Tomáš a Princův ostrov</v>
      </c>
      <c r="C180" s="44">
        <f t="shared" si="16"/>
        <v>166</v>
      </c>
      <c r="D180" s="45">
        <f>VLOOKUP(B180,Data!$C$5:$D$198,2,0)</f>
        <v>212680</v>
      </c>
      <c r="E180" s="44">
        <f t="shared" si="17"/>
        <v>176</v>
      </c>
      <c r="G180" s="45">
        <f t="shared" ca="1" si="18"/>
        <v>176</v>
      </c>
      <c r="H180" s="42" t="str">
        <f t="shared" ca="1" si="19"/>
        <v>Tanzánie</v>
      </c>
      <c r="I180" s="45">
        <f t="shared" ca="1" si="20"/>
        <v>41048530</v>
      </c>
      <c r="K180" s="45">
        <f t="shared" ca="1" si="21"/>
        <v>176</v>
      </c>
      <c r="L180" s="42" t="str">
        <f t="shared" ca="1" si="22"/>
        <v>Svatý Tomáš a Princův ostrov</v>
      </c>
      <c r="M180" s="45">
        <f t="shared" ca="1" si="23"/>
        <v>212680</v>
      </c>
    </row>
    <row r="181" spans="2:13" ht="12.75" customHeight="1">
      <c r="B181" s="11" t="str">
        <f>Data!C181</f>
        <v>Svatá Lucie</v>
      </c>
      <c r="C181" s="44">
        <f t="shared" si="16"/>
        <v>164</v>
      </c>
      <c r="D181" s="45">
        <f>VLOOKUP(B181,Data!$C$5:$D$198,2,0)</f>
        <v>160270</v>
      </c>
      <c r="E181" s="44">
        <f t="shared" si="17"/>
        <v>177</v>
      </c>
      <c r="G181" s="45">
        <f t="shared" ca="1" si="18"/>
        <v>177</v>
      </c>
      <c r="H181" s="42" t="str">
        <f t="shared" ca="1" si="19"/>
        <v>Thajsko</v>
      </c>
      <c r="I181" s="45">
        <f t="shared" ca="1" si="20"/>
        <v>65998440</v>
      </c>
      <c r="K181" s="45">
        <f t="shared" ca="1" si="21"/>
        <v>177</v>
      </c>
      <c r="L181" s="42" t="str">
        <f t="shared" ca="1" si="22"/>
        <v>Svatá Lucie</v>
      </c>
      <c r="M181" s="45">
        <f t="shared" ca="1" si="23"/>
        <v>160270</v>
      </c>
    </row>
    <row r="182" spans="2:13" ht="12.75" customHeight="1">
      <c r="B182" s="11" t="str">
        <f>Data!C182</f>
        <v>Tonga</v>
      </c>
      <c r="C182" s="44">
        <f t="shared" si="16"/>
        <v>179</v>
      </c>
      <c r="D182" s="45">
        <f>VLOOKUP(B182,Data!$C$5:$D$198,2,0)</f>
        <v>120900</v>
      </c>
      <c r="E182" s="44">
        <f t="shared" si="17"/>
        <v>178</v>
      </c>
      <c r="G182" s="45">
        <f t="shared" ca="1" si="18"/>
        <v>178</v>
      </c>
      <c r="H182" s="42" t="str">
        <f t="shared" ca="1" si="19"/>
        <v>Togo</v>
      </c>
      <c r="I182" s="45">
        <f t="shared" ca="1" si="20"/>
        <v>6031810</v>
      </c>
      <c r="K182" s="45">
        <f t="shared" ca="1" si="21"/>
        <v>178</v>
      </c>
      <c r="L182" s="42" t="str">
        <f t="shared" ca="1" si="22"/>
        <v>Tonga</v>
      </c>
      <c r="M182" s="45">
        <f t="shared" ca="1" si="23"/>
        <v>120900</v>
      </c>
    </row>
    <row r="183" spans="2:13" ht="12.75" customHeight="1">
      <c r="B183" s="11" t="str">
        <f>Data!C183</f>
        <v>Kiribati</v>
      </c>
      <c r="C183" s="44">
        <f t="shared" si="16"/>
        <v>79</v>
      </c>
      <c r="D183" s="45">
        <f>VLOOKUP(B183,Data!$C$5:$D$198,2,0)</f>
        <v>112850</v>
      </c>
      <c r="E183" s="44">
        <f t="shared" si="17"/>
        <v>179</v>
      </c>
      <c r="G183" s="45">
        <f t="shared" ca="1" si="18"/>
        <v>179</v>
      </c>
      <c r="H183" s="42" t="str">
        <f t="shared" ca="1" si="19"/>
        <v>Tonga</v>
      </c>
      <c r="I183" s="45">
        <f t="shared" ca="1" si="20"/>
        <v>120900</v>
      </c>
      <c r="K183" s="45">
        <f t="shared" ca="1" si="21"/>
        <v>179</v>
      </c>
      <c r="L183" s="42" t="str">
        <f t="shared" ca="1" si="22"/>
        <v>Kiribati</v>
      </c>
      <c r="M183" s="45">
        <f t="shared" ca="1" si="23"/>
        <v>112850</v>
      </c>
    </row>
    <row r="184" spans="2:13" ht="12.75" customHeight="1">
      <c r="B184" s="11" t="str">
        <f>Data!C184</f>
        <v>Mikronésie</v>
      </c>
      <c r="C184" s="44">
        <f t="shared" si="16"/>
        <v>114</v>
      </c>
      <c r="D184" s="45">
        <f>VLOOKUP(B184,Data!$C$5:$D$198,2,0)</f>
        <v>107430</v>
      </c>
      <c r="E184" s="44">
        <f t="shared" si="17"/>
        <v>180</v>
      </c>
      <c r="G184" s="45">
        <f t="shared" ca="1" si="18"/>
        <v>180</v>
      </c>
      <c r="H184" s="42" t="str">
        <f t="shared" ca="1" si="19"/>
        <v>Trinidad a Tobago</v>
      </c>
      <c r="I184" s="45">
        <f t="shared" ca="1" si="20"/>
        <v>1229950</v>
      </c>
      <c r="K184" s="45">
        <f t="shared" ca="1" si="21"/>
        <v>180</v>
      </c>
      <c r="L184" s="42" t="str">
        <f t="shared" ca="1" si="22"/>
        <v>Mikronésie</v>
      </c>
      <c r="M184" s="45">
        <f t="shared" ca="1" si="23"/>
        <v>107430</v>
      </c>
    </row>
    <row r="185" spans="2:13" ht="12.75" customHeight="1">
      <c r="B185" s="11" t="str">
        <f>Data!C185</f>
        <v>Svatý Vincent a Grenadiny</v>
      </c>
      <c r="C185" s="44">
        <f t="shared" si="16"/>
        <v>167</v>
      </c>
      <c r="D185" s="45">
        <f>VLOOKUP(B185,Data!$C$5:$D$198,2,0)</f>
        <v>104570</v>
      </c>
      <c r="E185" s="44">
        <f t="shared" si="17"/>
        <v>181</v>
      </c>
      <c r="G185" s="45">
        <f t="shared" ca="1" si="18"/>
        <v>181</v>
      </c>
      <c r="H185" s="42" t="str">
        <f t="shared" ca="1" si="19"/>
        <v>Tunisko</v>
      </c>
      <c r="I185" s="45">
        <f t="shared" ca="1" si="20"/>
        <v>10486340</v>
      </c>
      <c r="K185" s="45">
        <f t="shared" ca="1" si="21"/>
        <v>181</v>
      </c>
      <c r="L185" s="42" t="str">
        <f t="shared" ca="1" si="22"/>
        <v>Svatý Vincent a Grenadiny</v>
      </c>
      <c r="M185" s="45">
        <f t="shared" ca="1" si="23"/>
        <v>104570</v>
      </c>
    </row>
    <row r="186" spans="2:13" ht="12.75" customHeight="1">
      <c r="B186" s="11" t="str">
        <f>Data!C186</f>
        <v>Grenada</v>
      </c>
      <c r="C186" s="44">
        <f t="shared" si="16"/>
        <v>49</v>
      </c>
      <c r="D186" s="45">
        <f>VLOOKUP(B186,Data!$C$5:$D$198,2,0)</f>
        <v>90740</v>
      </c>
      <c r="E186" s="44">
        <f t="shared" si="17"/>
        <v>182</v>
      </c>
      <c r="G186" s="45">
        <f t="shared" ca="1" si="18"/>
        <v>182</v>
      </c>
      <c r="H186" s="42" t="str">
        <f t="shared" ca="1" si="19"/>
        <v>Turecko</v>
      </c>
      <c r="I186" s="45">
        <f t="shared" ca="1" si="20"/>
        <v>76805520</v>
      </c>
      <c r="K186" s="45">
        <f t="shared" ca="1" si="21"/>
        <v>182</v>
      </c>
      <c r="L186" s="42" t="str">
        <f t="shared" ca="1" si="22"/>
        <v>Grenada</v>
      </c>
      <c r="M186" s="45">
        <f t="shared" ca="1" si="23"/>
        <v>90740</v>
      </c>
    </row>
    <row r="187" spans="2:13" ht="12.75" customHeight="1">
      <c r="B187" s="11" t="str">
        <f>Data!C187</f>
        <v>Seychely</v>
      </c>
      <c r="C187" s="44">
        <f t="shared" si="16"/>
        <v>150</v>
      </c>
      <c r="D187" s="45">
        <f>VLOOKUP(B187,Data!$C$5:$D$198,2,0)</f>
        <v>87480</v>
      </c>
      <c r="E187" s="44">
        <f t="shared" si="17"/>
        <v>183</v>
      </c>
      <c r="G187" s="45">
        <f t="shared" ca="1" si="18"/>
        <v>183</v>
      </c>
      <c r="H187" s="42" t="str">
        <f t="shared" ca="1" si="19"/>
        <v>Turkmenistán</v>
      </c>
      <c r="I187" s="45">
        <f t="shared" ca="1" si="20"/>
        <v>4884890</v>
      </c>
      <c r="K187" s="45">
        <f t="shared" ca="1" si="21"/>
        <v>183</v>
      </c>
      <c r="L187" s="42" t="str">
        <f t="shared" ca="1" si="22"/>
        <v>Seychely</v>
      </c>
      <c r="M187" s="45">
        <f t="shared" ca="1" si="23"/>
        <v>87480</v>
      </c>
    </row>
    <row r="188" spans="2:13" ht="12.75" customHeight="1">
      <c r="B188" s="11" t="str">
        <f>Data!C188</f>
        <v>Antigua a Barbuda</v>
      </c>
      <c r="C188" s="44">
        <f t="shared" si="16"/>
        <v>6</v>
      </c>
      <c r="D188" s="45">
        <f>VLOOKUP(B188,Data!$C$5:$D$198,2,0)</f>
        <v>85630</v>
      </c>
      <c r="E188" s="44">
        <f t="shared" si="17"/>
        <v>184</v>
      </c>
      <c r="G188" s="45">
        <f t="shared" ca="1" si="18"/>
        <v>184</v>
      </c>
      <c r="H188" s="42" t="str">
        <f t="shared" ca="1" si="19"/>
        <v>Tuvalu</v>
      </c>
      <c r="I188" s="45">
        <f t="shared" ca="1" si="20"/>
        <v>12370</v>
      </c>
      <c r="K188" s="45">
        <f t="shared" ca="1" si="21"/>
        <v>184</v>
      </c>
      <c r="L188" s="42" t="str">
        <f t="shared" ca="1" si="22"/>
        <v>Antigua a Barbuda</v>
      </c>
      <c r="M188" s="45">
        <f t="shared" ca="1" si="23"/>
        <v>85630</v>
      </c>
    </row>
    <row r="189" spans="2:13" ht="12.75" customHeight="1">
      <c r="B189" s="11" t="str">
        <f>Data!C189</f>
        <v>Andorra</v>
      </c>
      <c r="C189" s="44">
        <f t="shared" si="16"/>
        <v>4</v>
      </c>
      <c r="D189" s="45">
        <f>VLOOKUP(B189,Data!$C$5:$D$198,2,0)</f>
        <v>83890</v>
      </c>
      <c r="E189" s="44">
        <f t="shared" si="17"/>
        <v>185</v>
      </c>
      <c r="G189" s="45">
        <f t="shared" ca="1" si="18"/>
        <v>185</v>
      </c>
      <c r="H189" s="42" t="str">
        <f t="shared" ca="1" si="19"/>
        <v>Uganda</v>
      </c>
      <c r="I189" s="45">
        <f t="shared" ca="1" si="20"/>
        <v>32369560</v>
      </c>
      <c r="K189" s="45">
        <f t="shared" ca="1" si="21"/>
        <v>185</v>
      </c>
      <c r="L189" s="42" t="str">
        <f t="shared" ca="1" si="22"/>
        <v>Andorra</v>
      </c>
      <c r="M189" s="45">
        <f t="shared" ca="1" si="23"/>
        <v>83890</v>
      </c>
    </row>
    <row r="190" spans="2:13" ht="12.75" customHeight="1">
      <c r="B190" s="11" t="str">
        <f>Data!C190</f>
        <v>Dominika</v>
      </c>
      <c r="C190" s="44">
        <f t="shared" si="16"/>
        <v>34</v>
      </c>
      <c r="D190" s="45">
        <f>VLOOKUP(B190,Data!$C$5:$D$198,2,0)</f>
        <v>72660</v>
      </c>
      <c r="E190" s="44">
        <f t="shared" si="17"/>
        <v>186</v>
      </c>
      <c r="G190" s="45">
        <f t="shared" ca="1" si="18"/>
        <v>186</v>
      </c>
      <c r="H190" s="42" t="str">
        <f t="shared" ca="1" si="19"/>
        <v>Ukrajina</v>
      </c>
      <c r="I190" s="45">
        <f t="shared" ca="1" si="20"/>
        <v>45700400</v>
      </c>
      <c r="K190" s="45">
        <f t="shared" ca="1" si="21"/>
        <v>186</v>
      </c>
      <c r="L190" s="42" t="str">
        <f t="shared" ca="1" si="22"/>
        <v>Dominika</v>
      </c>
      <c r="M190" s="45">
        <f t="shared" ca="1" si="23"/>
        <v>72660</v>
      </c>
    </row>
    <row r="191" spans="2:13" ht="12.75" customHeight="1">
      <c r="B191" s="11" t="str">
        <f>Data!C191</f>
        <v>Marshallovy ostrovy</v>
      </c>
      <c r="C191" s="44">
        <f t="shared" si="16"/>
        <v>110</v>
      </c>
      <c r="D191" s="45">
        <f>VLOOKUP(B191,Data!$C$5:$D$198,2,0)</f>
        <v>64520</v>
      </c>
      <c r="E191" s="44">
        <f t="shared" si="17"/>
        <v>187</v>
      </c>
      <c r="G191" s="45">
        <f t="shared" ca="1" si="18"/>
        <v>187</v>
      </c>
      <c r="H191" s="42" t="str">
        <f t="shared" ca="1" si="19"/>
        <v>Uruguay</v>
      </c>
      <c r="I191" s="45">
        <f t="shared" ca="1" si="20"/>
        <v>3494380</v>
      </c>
      <c r="K191" s="45">
        <f t="shared" ca="1" si="21"/>
        <v>187</v>
      </c>
      <c r="L191" s="42" t="str">
        <f t="shared" ca="1" si="22"/>
        <v>Marshallovy ostrovy</v>
      </c>
      <c r="M191" s="45">
        <f t="shared" ca="1" si="23"/>
        <v>64520</v>
      </c>
    </row>
    <row r="192" spans="2:13" ht="12.75" customHeight="1">
      <c r="B192" s="11" t="str">
        <f>Data!C192</f>
        <v>Svatý Kryštof a Nevis</v>
      </c>
      <c r="C192" s="44">
        <f t="shared" si="16"/>
        <v>165</v>
      </c>
      <c r="D192" s="45">
        <f>VLOOKUP(B192,Data!$C$5:$D$198,2,0)</f>
        <v>40130</v>
      </c>
      <c r="E192" s="44">
        <f t="shared" si="17"/>
        <v>188</v>
      </c>
      <c r="G192" s="45">
        <f t="shared" ca="1" si="18"/>
        <v>188</v>
      </c>
      <c r="H192" s="42" t="str">
        <f t="shared" ca="1" si="19"/>
        <v>Uzbekistán</v>
      </c>
      <c r="I192" s="45">
        <f t="shared" ca="1" si="20"/>
        <v>27606010</v>
      </c>
      <c r="K192" s="45">
        <f t="shared" ca="1" si="21"/>
        <v>188</v>
      </c>
      <c r="L192" s="42" t="str">
        <f t="shared" ca="1" si="22"/>
        <v>Svatý Kryštof a Nevis</v>
      </c>
      <c r="M192" s="45">
        <f t="shared" ca="1" si="23"/>
        <v>40130</v>
      </c>
    </row>
    <row r="193" spans="2:13" ht="12.75" customHeight="1">
      <c r="B193" s="11" t="str">
        <f>Data!C193</f>
        <v>Lichtenštejnsko</v>
      </c>
      <c r="C193" s="44">
        <f t="shared" si="16"/>
        <v>97</v>
      </c>
      <c r="D193" s="45">
        <f>VLOOKUP(B193,Data!$C$5:$D$198,2,0)</f>
        <v>34760</v>
      </c>
      <c r="E193" s="44">
        <f t="shared" si="17"/>
        <v>189</v>
      </c>
      <c r="G193" s="45">
        <f t="shared" ca="1" si="18"/>
        <v>189</v>
      </c>
      <c r="H193" s="42" t="str">
        <f t="shared" ca="1" si="19"/>
        <v>Vanuatu</v>
      </c>
      <c r="I193" s="45">
        <f t="shared" ca="1" si="20"/>
        <v>218520</v>
      </c>
      <c r="K193" s="45">
        <f t="shared" ca="1" si="21"/>
        <v>189</v>
      </c>
      <c r="L193" s="42" t="str">
        <f t="shared" ca="1" si="22"/>
        <v>Lichtenštejnsko</v>
      </c>
      <c r="M193" s="45">
        <f t="shared" ca="1" si="23"/>
        <v>34760</v>
      </c>
    </row>
    <row r="194" spans="2:13" ht="12.75" customHeight="1">
      <c r="B194" s="11" t="str">
        <f>Data!C194</f>
        <v>Monako</v>
      </c>
      <c r="C194" s="44">
        <f t="shared" si="16"/>
        <v>116</v>
      </c>
      <c r="D194" s="45">
        <f>VLOOKUP(B194,Data!$C$5:$D$198,2,0)</f>
        <v>32970</v>
      </c>
      <c r="E194" s="44">
        <f t="shared" si="17"/>
        <v>190</v>
      </c>
      <c r="G194" s="45">
        <f t="shared" ca="1" si="18"/>
        <v>190</v>
      </c>
      <c r="H194" s="42" t="str">
        <f t="shared" ca="1" si="19"/>
        <v>Venezuela</v>
      </c>
      <c r="I194" s="45">
        <f t="shared" ca="1" si="20"/>
        <v>26814840</v>
      </c>
      <c r="K194" s="45">
        <f t="shared" ca="1" si="21"/>
        <v>190</v>
      </c>
      <c r="L194" s="42" t="str">
        <f t="shared" ca="1" si="22"/>
        <v>Monako</v>
      </c>
      <c r="M194" s="45">
        <f t="shared" ca="1" si="23"/>
        <v>32970</v>
      </c>
    </row>
    <row r="195" spans="2:13">
      <c r="B195" s="11" t="str">
        <f>Data!C195</f>
        <v>San Marino</v>
      </c>
      <c r="C195" s="44">
        <f t="shared" si="16"/>
        <v>147</v>
      </c>
      <c r="D195" s="45">
        <f>VLOOKUP(B195,Data!$C$5:$D$198,2,0)</f>
        <v>30170</v>
      </c>
      <c r="E195" s="44">
        <f t="shared" si="17"/>
        <v>191</v>
      </c>
      <c r="G195" s="45">
        <f t="shared" ca="1" si="18"/>
        <v>191</v>
      </c>
      <c r="H195" s="42" t="str">
        <f t="shared" ca="1" si="19"/>
        <v>Vietnam</v>
      </c>
      <c r="I195" s="45">
        <f t="shared" ca="1" si="20"/>
        <v>88576760</v>
      </c>
      <c r="K195" s="45">
        <f t="shared" ca="1" si="21"/>
        <v>191</v>
      </c>
      <c r="L195" s="42" t="str">
        <f t="shared" ca="1" si="22"/>
        <v>San Marino</v>
      </c>
      <c r="M195" s="45">
        <f t="shared" ca="1" si="23"/>
        <v>30170</v>
      </c>
    </row>
    <row r="196" spans="2:13">
      <c r="B196" s="11" t="str">
        <f>Data!C196</f>
        <v>Palau</v>
      </c>
      <c r="C196" s="44">
        <f t="shared" si="16"/>
        <v>132</v>
      </c>
      <c r="D196" s="45">
        <f>VLOOKUP(B196,Data!$C$5:$D$198,2,0)</f>
        <v>20800</v>
      </c>
      <c r="E196" s="44">
        <f t="shared" si="17"/>
        <v>192</v>
      </c>
      <c r="G196" s="45">
        <f t="shared" ca="1" si="18"/>
        <v>192</v>
      </c>
      <c r="H196" s="42" t="str">
        <f t="shared" ca="1" si="19"/>
        <v>Východní Timor</v>
      </c>
      <c r="I196" s="45">
        <f t="shared" ca="1" si="20"/>
        <v>1131610</v>
      </c>
      <c r="K196" s="45">
        <f t="shared" ca="1" si="21"/>
        <v>192</v>
      </c>
      <c r="L196" s="42" t="str">
        <f t="shared" ca="1" si="22"/>
        <v>Palau</v>
      </c>
      <c r="M196" s="45">
        <f t="shared" ca="1" si="23"/>
        <v>20800</v>
      </c>
    </row>
    <row r="197" spans="2:13">
      <c r="B197" s="11" t="str">
        <f>Data!C197</f>
        <v>Nauru</v>
      </c>
      <c r="C197" s="44">
        <f t="shared" si="16"/>
        <v>121</v>
      </c>
      <c r="D197" s="45">
        <f>VLOOKUP(B197,Data!$C$5:$D$198,2,0)</f>
        <v>14020</v>
      </c>
      <c r="E197" s="44">
        <f t="shared" si="17"/>
        <v>193</v>
      </c>
      <c r="G197" s="45">
        <f t="shared" ca="1" si="18"/>
        <v>193</v>
      </c>
      <c r="H197" s="42" t="str">
        <f t="shared" ca="1" si="19"/>
        <v>Zambie</v>
      </c>
      <c r="I197" s="45">
        <f t="shared" ca="1" si="20"/>
        <v>11862740</v>
      </c>
      <c r="K197" s="45">
        <f t="shared" ca="1" si="21"/>
        <v>193</v>
      </c>
      <c r="L197" s="42" t="str">
        <f t="shared" ca="1" si="22"/>
        <v>Nauru</v>
      </c>
      <c r="M197" s="45">
        <f t="shared" ca="1" si="23"/>
        <v>14020</v>
      </c>
    </row>
    <row r="198" spans="2:13">
      <c r="B198" s="13" t="str">
        <f>Data!C198</f>
        <v>Tuvalu</v>
      </c>
      <c r="C198" s="46">
        <f>COUNTIF($B$5:$B$198,"&lt;="&amp;B198)</f>
        <v>184</v>
      </c>
      <c r="D198" s="47">
        <f>VLOOKUP(B198,Data!$C$5:$D$198,2,0)</f>
        <v>12370</v>
      </c>
      <c r="E198" s="46">
        <f>COUNTIF($D$5:$D$198,"&gt;="&amp;D198)</f>
        <v>194</v>
      </c>
      <c r="G198" s="47">
        <f ca="1">SUM(OFFSET(H198,-1,-1),1)</f>
        <v>194</v>
      </c>
      <c r="H198" s="43" t="str">
        <f ca="1">OFFSET($B$4,MATCH(G198,$C$5:$C$198,0),0)</f>
        <v>Zimbabwe</v>
      </c>
      <c r="I198" s="47">
        <f ca="1">OFFSET($B$4,MATCH(G198,$C$5:$C$198,0),2)</f>
        <v>11392630</v>
      </c>
      <c r="K198" s="47">
        <f ca="1">SUM(OFFSET(L198,-1,-1),1)</f>
        <v>194</v>
      </c>
      <c r="L198" s="43" t="str">
        <f ca="1">OFFSET($B$4,MATCH(K198,$E$5:$E$198,0),0)</f>
        <v>Tuvalu</v>
      </c>
      <c r="M198" s="47">
        <f ca="1">OFFSET($B$4,MATCH(K198,$E$5:$E$198,0),2)</f>
        <v>12370</v>
      </c>
    </row>
  </sheetData>
  <sheetProtection autoFilter="0"/>
  <pageMargins left="0.27559055118110237" right="0.27559055118110237" top="0.39370078740157483" bottom="0.59055118110236227" header="0.19685039370078741" footer="0.19685039370078741"/>
  <pageSetup paperSize="9" fitToHeight="10" orientation="portrait" cellComments="atEnd" r:id="rId1"/>
  <headerFooter alignWithMargins="0"/>
  <ignoredErrors>
    <ignoredError sqref="B19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_</vt:lpstr>
      <vt:lpstr>Dashboard</vt:lpstr>
      <vt:lpstr>Data</vt:lpstr>
      <vt:lpstr>Číselník</vt:lpstr>
      <vt:lpstr>Data pro graf</vt:lpstr>
      <vt:lpstr>myOverwritePosition</vt:lpstr>
      <vt:lpstr>myStartPosition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cp:lastPrinted>2010-09-23T08:05:28Z</cp:lastPrinted>
  <dcterms:created xsi:type="dcterms:W3CDTF">2005-03-20T09:46:01Z</dcterms:created>
  <dcterms:modified xsi:type="dcterms:W3CDTF">2023-02-09T18:51:35Z</dcterms:modified>
</cp:coreProperties>
</file>